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ustomProperty7.bin" ContentType="application/vnd.openxmlformats-officedocument.spreadsheetml.customProperty"/>
  <Override PartName="/docProps/core.xml" ContentType="application/vnd.openxmlformats-package.core-properties+xml"/>
  <Override PartName="/xl/customProperty6.bin" ContentType="application/vnd.openxmlformats-officedocument.spreadsheetml.customProperty"/>
  <Override PartName="/xl/customProperty5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F4EBE3AC-D09F-4B6B-9918-BF9ED51FFCD7}" xr6:coauthVersionLast="41" xr6:coauthVersionMax="41" xr10:uidLastSave="{00000000-0000-0000-0000-000000000000}"/>
  <bookViews>
    <workbookView xWindow="23880" yWindow="-120" windowWidth="29040" windowHeight="16440" xr2:uid="{00000000-000D-0000-FFFF-FFFF00000000}"/>
  </bookViews>
  <sheets>
    <sheet name="Worksheet" sheetId="3" r:id="rId1"/>
    <sheet name="Unc. Calculator" sheetId="6" r:id="rId2"/>
    <sheet name="Standard1" sheetId="1" r:id="rId3"/>
    <sheet name="Standard2" sheetId="4" r:id="rId4"/>
    <sheet name="Standard3" sheetId="5" r:id="rId5"/>
    <sheet name="Standard4" sheetId="7" r:id="rId6"/>
    <sheet name="Standard5" sheetId="8" r:id="rId7"/>
    <sheet name="Standard6" sheetId="9" r:id="rId8"/>
    <sheet name="Software Validation" sheetId="10" r:id="rId9"/>
  </sheets>
  <definedNames>
    <definedName name="Locator">Worksheet!$LCB$524288</definedName>
    <definedName name="_xlnm.Print_Area" localSheetId="0">Worksheet!$A$1:$G$110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3" l="1"/>
  <c r="E24" i="3"/>
  <c r="F23" i="3"/>
  <c r="E23" i="3"/>
  <c r="C23" i="3"/>
  <c r="R101" i="6" l="1"/>
  <c r="CR101" i="6" s="1"/>
  <c r="U101" i="6"/>
  <c r="V101" i="6"/>
  <c r="BH101" i="6" s="1"/>
  <c r="W101" i="6"/>
  <c r="X101" i="6"/>
  <c r="AC101" i="6"/>
  <c r="BA101" i="6"/>
  <c r="BB101" i="6"/>
  <c r="BG101" i="6"/>
  <c r="BI101" i="6"/>
  <c r="CD101" i="6"/>
  <c r="CE101" i="6"/>
  <c r="CF101" i="6"/>
  <c r="CG101" i="6"/>
  <c r="CH101" i="6"/>
  <c r="CO101" i="6"/>
  <c r="CP101" i="6" s="1"/>
  <c r="R102" i="6"/>
  <c r="CR102" i="6" s="1"/>
  <c r="U102" i="6"/>
  <c r="V102" i="6"/>
  <c r="BG102" i="6" s="1"/>
  <c r="W102" i="6"/>
  <c r="X102" i="6"/>
  <c r="AA102" i="6" s="1"/>
  <c r="Z102" i="6"/>
  <c r="AC102" i="6"/>
  <c r="BD102" i="6"/>
  <c r="BK102" i="6"/>
  <c r="CD102" i="6"/>
  <c r="CE102" i="6"/>
  <c r="CF102" i="6"/>
  <c r="CG102" i="6"/>
  <c r="CH102" i="6"/>
  <c r="CO102" i="6"/>
  <c r="CP102" i="6" s="1"/>
  <c r="DB102" i="6"/>
  <c r="R103" i="6"/>
  <c r="CR103" i="6" s="1"/>
  <c r="U103" i="6"/>
  <c r="V103" i="6"/>
  <c r="BA103" i="6" s="1"/>
  <c r="W103" i="6"/>
  <c r="X103" i="6"/>
  <c r="AC103" i="6"/>
  <c r="BB103" i="6"/>
  <c r="BI103" i="6"/>
  <c r="CD103" i="6"/>
  <c r="CE103" i="6"/>
  <c r="CF103" i="6"/>
  <c r="CG103" i="6"/>
  <c r="CH103" i="6"/>
  <c r="CO103" i="6"/>
  <c r="CP103" i="6" s="1"/>
  <c r="R104" i="6"/>
  <c r="CR104" i="6" s="1"/>
  <c r="U104" i="6"/>
  <c r="V104" i="6"/>
  <c r="BA104" i="6" s="1"/>
  <c r="W104" i="6"/>
  <c r="X104" i="6"/>
  <c r="AA104" i="6" s="1"/>
  <c r="AC104" i="6"/>
  <c r="BD104" i="6"/>
  <c r="BG104" i="6"/>
  <c r="BH104" i="6"/>
  <c r="CD104" i="6"/>
  <c r="CE104" i="6"/>
  <c r="CF104" i="6"/>
  <c r="CG104" i="6"/>
  <c r="CH104" i="6"/>
  <c r="CO104" i="6"/>
  <c r="CP104" i="6"/>
  <c r="R105" i="6"/>
  <c r="CR105" i="6" s="1"/>
  <c r="U105" i="6"/>
  <c r="V105" i="6"/>
  <c r="BH105" i="6" s="1"/>
  <c r="W105" i="6"/>
  <c r="X105" i="6"/>
  <c r="AC105" i="6"/>
  <c r="BG105" i="6"/>
  <c r="BJ105" i="6"/>
  <c r="CD105" i="6"/>
  <c r="CE105" i="6"/>
  <c r="CF105" i="6"/>
  <c r="CG105" i="6"/>
  <c r="CH105" i="6"/>
  <c r="CO105" i="6"/>
  <c r="CP105" i="6" s="1"/>
  <c r="R106" i="6"/>
  <c r="CR106" i="6" s="1"/>
  <c r="U106" i="6"/>
  <c r="V106" i="6"/>
  <c r="BA106" i="6" s="1"/>
  <c r="W106" i="6"/>
  <c r="X106" i="6"/>
  <c r="AA106" i="6"/>
  <c r="AC106" i="6"/>
  <c r="BC106" i="6"/>
  <c r="BD106" i="6"/>
  <c r="BF106" i="6"/>
  <c r="BK106" i="6"/>
  <c r="BL106" i="6"/>
  <c r="BV106" i="6"/>
  <c r="CD106" i="6"/>
  <c r="CE106" i="6"/>
  <c r="CF106" i="6"/>
  <c r="CG106" i="6"/>
  <c r="CH106" i="6"/>
  <c r="CO106" i="6"/>
  <c r="CP106" i="6" s="1"/>
  <c r="R107" i="6"/>
  <c r="CR107" i="6" s="1"/>
  <c r="U107" i="6"/>
  <c r="V107" i="6"/>
  <c r="BG107" i="6" s="1"/>
  <c r="W107" i="6"/>
  <c r="X107" i="6"/>
  <c r="AA107" i="6" s="1"/>
  <c r="AC107" i="6"/>
  <c r="CD107" i="6"/>
  <c r="CE107" i="6"/>
  <c r="CF107" i="6"/>
  <c r="CG107" i="6"/>
  <c r="CH107" i="6"/>
  <c r="CO107" i="6"/>
  <c r="CP107" i="6" s="1"/>
  <c r="R108" i="6"/>
  <c r="U108" i="6"/>
  <c r="V108" i="6"/>
  <c r="BG108" i="6" s="1"/>
  <c r="W108" i="6"/>
  <c r="X108" i="6"/>
  <c r="BV108" i="6" s="1"/>
  <c r="AA108" i="6"/>
  <c r="AC108" i="6"/>
  <c r="BF108" i="6"/>
  <c r="CD108" i="6"/>
  <c r="CE108" i="6"/>
  <c r="CF108" i="6"/>
  <c r="CG108" i="6"/>
  <c r="CH108" i="6"/>
  <c r="CO108" i="6"/>
  <c r="CP108" i="6" s="1"/>
  <c r="CR108" i="6"/>
  <c r="R109" i="6"/>
  <c r="CR109" i="6" s="1"/>
  <c r="U109" i="6"/>
  <c r="V109" i="6"/>
  <c r="Z109" i="6" s="1"/>
  <c r="W109" i="6"/>
  <c r="X109" i="6"/>
  <c r="AA109" i="6" s="1"/>
  <c r="AC109" i="6"/>
  <c r="BB109" i="6"/>
  <c r="BH109" i="6"/>
  <c r="BK109" i="6"/>
  <c r="BL109" i="6"/>
  <c r="CD109" i="6"/>
  <c r="CE109" i="6"/>
  <c r="CF109" i="6"/>
  <c r="CG109" i="6"/>
  <c r="CH109" i="6"/>
  <c r="CO109" i="6"/>
  <c r="CP109" i="6" s="1"/>
  <c r="R110" i="6"/>
  <c r="U110" i="6"/>
  <c r="V110" i="6"/>
  <c r="BF110" i="6" s="1"/>
  <c r="W110" i="6"/>
  <c r="X110" i="6"/>
  <c r="AA110" i="6" s="1"/>
  <c r="AC110" i="6"/>
  <c r="BV110" i="6"/>
  <c r="CD110" i="6"/>
  <c r="CE110" i="6"/>
  <c r="CF110" i="6"/>
  <c r="CG110" i="6"/>
  <c r="CH110" i="6"/>
  <c r="CO110" i="6"/>
  <c r="CP110" i="6" s="1"/>
  <c r="CR110" i="6"/>
  <c r="DB110" i="6"/>
  <c r="R111" i="6"/>
  <c r="CR111" i="6" s="1"/>
  <c r="U111" i="6"/>
  <c r="V111" i="6"/>
  <c r="BA111" i="6" s="1"/>
  <c r="W111" i="6"/>
  <c r="X111" i="6"/>
  <c r="AA111" i="6" s="1"/>
  <c r="AC111" i="6"/>
  <c r="BB111" i="6"/>
  <c r="BI111" i="6"/>
  <c r="CD111" i="6"/>
  <c r="CE111" i="6"/>
  <c r="CF111" i="6"/>
  <c r="CG111" i="6"/>
  <c r="CH111" i="6"/>
  <c r="CO111" i="6"/>
  <c r="CP111" i="6" s="1"/>
  <c r="R112" i="6"/>
  <c r="CR112" i="6" s="1"/>
  <c r="U112" i="6"/>
  <c r="V112" i="6"/>
  <c r="BG112" i="6" s="1"/>
  <c r="W112" i="6"/>
  <c r="X112" i="6"/>
  <c r="BV112" i="6" s="1"/>
  <c r="AC112" i="6"/>
  <c r="BB112" i="6"/>
  <c r="BC112" i="6"/>
  <c r="BJ112" i="6"/>
  <c r="BM112" i="6"/>
  <c r="CD112" i="6"/>
  <c r="CE112" i="6"/>
  <c r="CF112" i="6"/>
  <c r="CG112" i="6"/>
  <c r="CH112" i="6"/>
  <c r="CO112" i="6"/>
  <c r="CP112" i="6" s="1"/>
  <c r="R113" i="6"/>
  <c r="CR113" i="6" s="1"/>
  <c r="U113" i="6"/>
  <c r="V113" i="6"/>
  <c r="BI113" i="6" s="1"/>
  <c r="W113" i="6"/>
  <c r="X113" i="6"/>
  <c r="AC113" i="6"/>
  <c r="BH113" i="6"/>
  <c r="BJ113" i="6"/>
  <c r="CD113" i="6"/>
  <c r="CE113" i="6"/>
  <c r="CF113" i="6"/>
  <c r="CG113" i="6"/>
  <c r="CH113" i="6"/>
  <c r="CO113" i="6"/>
  <c r="CP113" i="6" s="1"/>
  <c r="R114" i="6"/>
  <c r="CR114" i="6" s="1"/>
  <c r="U114" i="6"/>
  <c r="V114" i="6"/>
  <c r="BG114" i="6" s="1"/>
  <c r="W114" i="6"/>
  <c r="X114" i="6"/>
  <c r="BV114" i="6" s="1"/>
  <c r="AA114" i="6"/>
  <c r="AC114" i="6"/>
  <c r="CD114" i="6"/>
  <c r="CE114" i="6"/>
  <c r="CF114" i="6"/>
  <c r="CG114" i="6"/>
  <c r="CH114" i="6"/>
  <c r="CO114" i="6"/>
  <c r="CP114" i="6" s="1"/>
  <c r="R115" i="6"/>
  <c r="CR115" i="6" s="1"/>
  <c r="U115" i="6"/>
  <c r="V115" i="6"/>
  <c r="BD115" i="6" s="1"/>
  <c r="W115" i="6"/>
  <c r="X115" i="6"/>
  <c r="AA115" i="6" s="1"/>
  <c r="AC115" i="6"/>
  <c r="BV115" i="6"/>
  <c r="CD115" i="6"/>
  <c r="CE115" i="6"/>
  <c r="CF115" i="6"/>
  <c r="CG115" i="6"/>
  <c r="CH115" i="6"/>
  <c r="CO115" i="6"/>
  <c r="CP115" i="6" s="1"/>
  <c r="R116" i="6"/>
  <c r="CR116" i="6" s="1"/>
  <c r="U116" i="6"/>
  <c r="V116" i="6"/>
  <c r="BG116" i="6" s="1"/>
  <c r="W116" i="6"/>
  <c r="X116" i="6"/>
  <c r="BV116" i="6" s="1"/>
  <c r="Z116" i="6"/>
  <c r="AC116" i="6"/>
  <c r="BB116" i="6"/>
  <c r="BD116" i="6"/>
  <c r="BF116" i="6"/>
  <c r="BI116" i="6"/>
  <c r="BK116" i="6"/>
  <c r="BM116" i="6"/>
  <c r="BW116" i="6"/>
  <c r="CD116" i="6"/>
  <c r="CE116" i="6"/>
  <c r="CF116" i="6"/>
  <c r="CG116" i="6"/>
  <c r="CH116" i="6"/>
  <c r="CO116" i="6"/>
  <c r="CP116" i="6"/>
  <c r="R117" i="6"/>
  <c r="U117" i="6"/>
  <c r="V117" i="6"/>
  <c r="W117" i="6"/>
  <c r="BW117" i="6" s="1"/>
  <c r="X117" i="6"/>
  <c r="Z117" i="6"/>
  <c r="AA117" i="6"/>
  <c r="AB117" i="6"/>
  <c r="AC117" i="6"/>
  <c r="AD117" i="6"/>
  <c r="AE117" i="6" s="1"/>
  <c r="BB117" i="6"/>
  <c r="BD117" i="6"/>
  <c r="BG117" i="6"/>
  <c r="BH117" i="6"/>
  <c r="BI117" i="6"/>
  <c r="BK117" i="6"/>
  <c r="BL117" i="6"/>
  <c r="BM117" i="6"/>
  <c r="BV117" i="6"/>
  <c r="CD117" i="6"/>
  <c r="CE117" i="6"/>
  <c r="CF117" i="6"/>
  <c r="CG117" i="6"/>
  <c r="CH117" i="6"/>
  <c r="CO117" i="6"/>
  <c r="CP117" i="6"/>
  <c r="CR117" i="6"/>
  <c r="DB117" i="6"/>
  <c r="R118" i="6"/>
  <c r="U118" i="6"/>
  <c r="V118" i="6"/>
  <c r="BB118" i="6" s="1"/>
  <c r="W118" i="6"/>
  <c r="BW118" i="6" s="1"/>
  <c r="X118" i="6"/>
  <c r="AA118" i="6"/>
  <c r="AC118" i="6"/>
  <c r="BA118" i="6"/>
  <c r="BC118" i="6"/>
  <c r="BG118" i="6"/>
  <c r="BH118" i="6"/>
  <c r="BI118" i="6"/>
  <c r="BK118" i="6"/>
  <c r="BM118" i="6"/>
  <c r="BV118" i="6"/>
  <c r="CD118" i="6"/>
  <c r="CE118" i="6"/>
  <c r="CF118" i="6"/>
  <c r="CG118" i="6"/>
  <c r="CH118" i="6"/>
  <c r="CO118" i="6"/>
  <c r="CP118" i="6"/>
  <c r="CR118" i="6"/>
  <c r="DB118" i="6"/>
  <c r="R119" i="6"/>
  <c r="U119" i="6"/>
  <c r="V119" i="6"/>
  <c r="BF119" i="6" s="1"/>
  <c r="W119" i="6"/>
  <c r="BW119" i="6" s="1"/>
  <c r="X119" i="6"/>
  <c r="Y119" i="6"/>
  <c r="Z119" i="6"/>
  <c r="AB119" i="6" s="1"/>
  <c r="AD119" i="6" s="1"/>
  <c r="AA119" i="6"/>
  <c r="AC119" i="6"/>
  <c r="AE119" i="6"/>
  <c r="BX119" i="6" s="1"/>
  <c r="BA119" i="6"/>
  <c r="BC119" i="6"/>
  <c r="BD119" i="6"/>
  <c r="BE119" i="6"/>
  <c r="BG119" i="6"/>
  <c r="BH119" i="6"/>
  <c r="BI119" i="6"/>
  <c r="BK119" i="6"/>
  <c r="BL119" i="6"/>
  <c r="BM119" i="6"/>
  <c r="BV119" i="6"/>
  <c r="CD119" i="6"/>
  <c r="CE119" i="6"/>
  <c r="CF119" i="6"/>
  <c r="CG119" i="6"/>
  <c r="CH119" i="6"/>
  <c r="CO119" i="6"/>
  <c r="CP119" i="6"/>
  <c r="CR119" i="6"/>
  <c r="DB119" i="6"/>
  <c r="R120" i="6"/>
  <c r="U120" i="6"/>
  <c r="V120" i="6"/>
  <c r="BB120" i="6" s="1"/>
  <c r="W120" i="6"/>
  <c r="BW120" i="6" s="1"/>
  <c r="X120" i="6"/>
  <c r="AA120" i="6"/>
  <c r="AC120" i="6"/>
  <c r="BA120" i="6"/>
  <c r="BC120" i="6"/>
  <c r="BG120" i="6"/>
  <c r="BH120" i="6"/>
  <c r="BI120" i="6"/>
  <c r="BK120" i="6"/>
  <c r="BM120" i="6"/>
  <c r="BV120" i="6"/>
  <c r="CD120" i="6"/>
  <c r="CE120" i="6"/>
  <c r="CF120" i="6"/>
  <c r="CG120" i="6"/>
  <c r="CH120" i="6"/>
  <c r="CO120" i="6"/>
  <c r="CP120" i="6"/>
  <c r="CR120" i="6"/>
  <c r="DB120" i="6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22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168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62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3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10" i="4"/>
  <c r="B11" i="4"/>
  <c r="B12" i="4"/>
  <c r="B13" i="4"/>
  <c r="B14" i="4"/>
  <c r="B15" i="4"/>
  <c r="B5" i="4"/>
  <c r="B6" i="4"/>
  <c r="B7" i="4"/>
  <c r="B8" i="4"/>
  <c r="B9" i="4"/>
  <c r="B4" i="4"/>
  <c r="B56" i="3"/>
  <c r="W56" i="3"/>
  <c r="X56" i="3"/>
  <c r="AB56" i="3"/>
  <c r="AC56" i="3"/>
  <c r="AD56" i="3"/>
  <c r="C56" i="3" s="1"/>
  <c r="AE56" i="3"/>
  <c r="B57" i="3"/>
  <c r="W57" i="3"/>
  <c r="X57" i="3"/>
  <c r="AB57" i="3"/>
  <c r="AC57" i="3"/>
  <c r="AD57" i="3"/>
  <c r="AE57" i="3"/>
  <c r="B58" i="3"/>
  <c r="W58" i="3"/>
  <c r="X58" i="3"/>
  <c r="AB58" i="3"/>
  <c r="AC58" i="3"/>
  <c r="AD58" i="3"/>
  <c r="C58" i="3" s="1"/>
  <c r="AE58" i="3"/>
  <c r="B59" i="3"/>
  <c r="W59" i="3"/>
  <c r="X59" i="3"/>
  <c r="AG59" i="3" s="1"/>
  <c r="AB59" i="3"/>
  <c r="AC59" i="3"/>
  <c r="AD59" i="3"/>
  <c r="C59" i="3" s="1"/>
  <c r="AE59" i="3"/>
  <c r="B60" i="3"/>
  <c r="W60" i="3"/>
  <c r="X60" i="3"/>
  <c r="AB60" i="3"/>
  <c r="C60" i="3" s="1"/>
  <c r="AC60" i="3"/>
  <c r="AD60" i="3"/>
  <c r="AE60" i="3"/>
  <c r="B61" i="3"/>
  <c r="W61" i="3"/>
  <c r="X61" i="3"/>
  <c r="AG61" i="3" s="1"/>
  <c r="AB61" i="3"/>
  <c r="AC61" i="3"/>
  <c r="AD61" i="3"/>
  <c r="AE61" i="3"/>
  <c r="B62" i="3"/>
  <c r="W62" i="3"/>
  <c r="X62" i="3"/>
  <c r="AB62" i="3"/>
  <c r="AC62" i="3"/>
  <c r="AD62" i="3"/>
  <c r="AE62" i="3"/>
  <c r="B63" i="3"/>
  <c r="W63" i="3"/>
  <c r="X63" i="3"/>
  <c r="AG63" i="3" s="1"/>
  <c r="AB63" i="3"/>
  <c r="AC63" i="3"/>
  <c r="AD63" i="3"/>
  <c r="AE63" i="3"/>
  <c r="B64" i="3"/>
  <c r="W64" i="3"/>
  <c r="X64" i="3"/>
  <c r="AB64" i="3"/>
  <c r="C64" i="3" s="1"/>
  <c r="AC64" i="3"/>
  <c r="AD64" i="3"/>
  <c r="AE64" i="3"/>
  <c r="B65" i="3"/>
  <c r="W65" i="3"/>
  <c r="X65" i="3"/>
  <c r="AG65" i="3" s="1"/>
  <c r="AB65" i="3"/>
  <c r="AC65" i="3"/>
  <c r="AD65" i="3"/>
  <c r="AE65" i="3"/>
  <c r="B66" i="3"/>
  <c r="W66" i="3"/>
  <c r="X66" i="3"/>
  <c r="AB66" i="3"/>
  <c r="AC66" i="3"/>
  <c r="AD66" i="3"/>
  <c r="AE66" i="3"/>
  <c r="B67" i="3"/>
  <c r="W67" i="3"/>
  <c r="X67" i="3"/>
  <c r="AB67" i="3"/>
  <c r="AC67" i="3"/>
  <c r="AD67" i="3"/>
  <c r="AE67" i="3"/>
  <c r="B68" i="3"/>
  <c r="W68" i="3"/>
  <c r="X68" i="3"/>
  <c r="E68" i="3" s="1"/>
  <c r="AB68" i="3"/>
  <c r="AC68" i="3"/>
  <c r="AD68" i="3"/>
  <c r="AE68" i="3"/>
  <c r="B69" i="3"/>
  <c r="W69" i="3"/>
  <c r="X69" i="3"/>
  <c r="AG69" i="3" s="1"/>
  <c r="AB69" i="3"/>
  <c r="AC69" i="3"/>
  <c r="AD69" i="3"/>
  <c r="AE69" i="3"/>
  <c r="B70" i="3"/>
  <c r="W70" i="3"/>
  <c r="X70" i="3"/>
  <c r="AB70" i="3"/>
  <c r="AC70" i="3"/>
  <c r="AD70" i="3"/>
  <c r="AE70" i="3"/>
  <c r="B71" i="3"/>
  <c r="W71" i="3"/>
  <c r="X71" i="3"/>
  <c r="AB71" i="3"/>
  <c r="AC71" i="3"/>
  <c r="AD71" i="3"/>
  <c r="AE71" i="3"/>
  <c r="B72" i="3"/>
  <c r="W72" i="3"/>
  <c r="X72" i="3"/>
  <c r="AB72" i="3"/>
  <c r="AC72" i="3"/>
  <c r="AD72" i="3"/>
  <c r="AE72" i="3"/>
  <c r="B73" i="3"/>
  <c r="E73" i="3"/>
  <c r="W73" i="3"/>
  <c r="X73" i="3"/>
  <c r="AG73" i="3" s="1"/>
  <c r="AB73" i="3"/>
  <c r="AC73" i="3"/>
  <c r="AD73" i="3"/>
  <c r="AE73" i="3"/>
  <c r="B74" i="3"/>
  <c r="W74" i="3"/>
  <c r="X74" i="3"/>
  <c r="AB74" i="3"/>
  <c r="AC74" i="3"/>
  <c r="AD74" i="3"/>
  <c r="AE74" i="3"/>
  <c r="B75" i="3"/>
  <c r="W75" i="3"/>
  <c r="X75" i="3"/>
  <c r="E75" i="3" s="1"/>
  <c r="AB75" i="3"/>
  <c r="AC75" i="3"/>
  <c r="AD75" i="3"/>
  <c r="C75" i="3" s="1"/>
  <c r="AE75" i="3"/>
  <c r="B76" i="3"/>
  <c r="W76" i="3"/>
  <c r="X76" i="3"/>
  <c r="E76" i="3" s="1"/>
  <c r="AB76" i="3"/>
  <c r="AC76" i="3"/>
  <c r="AD76" i="3"/>
  <c r="C76" i="3" s="1"/>
  <c r="AE76" i="3"/>
  <c r="B77" i="3"/>
  <c r="W77" i="3"/>
  <c r="X77" i="3"/>
  <c r="AG77" i="3" s="1"/>
  <c r="AB77" i="3"/>
  <c r="AC77" i="3"/>
  <c r="AD77" i="3"/>
  <c r="AE77" i="3"/>
  <c r="B78" i="3"/>
  <c r="W78" i="3"/>
  <c r="X78" i="3"/>
  <c r="AB78" i="3"/>
  <c r="AC78" i="3"/>
  <c r="AD78" i="3"/>
  <c r="C78" i="3" s="1"/>
  <c r="AE78" i="3"/>
  <c r="B79" i="3"/>
  <c r="E79" i="3"/>
  <c r="W79" i="3"/>
  <c r="X79" i="3"/>
  <c r="AG79" i="3" s="1"/>
  <c r="AB79" i="3"/>
  <c r="AC79" i="3"/>
  <c r="AD79" i="3"/>
  <c r="C79" i="3" s="1"/>
  <c r="AE79" i="3"/>
  <c r="B80" i="3"/>
  <c r="W80" i="3"/>
  <c r="X80" i="3"/>
  <c r="AB80" i="3"/>
  <c r="AC80" i="3"/>
  <c r="AD80" i="3"/>
  <c r="AE80" i="3"/>
  <c r="B81" i="3"/>
  <c r="W81" i="3"/>
  <c r="X81" i="3"/>
  <c r="AB81" i="3"/>
  <c r="AC81" i="3"/>
  <c r="AD81" i="3"/>
  <c r="AE81" i="3"/>
  <c r="B82" i="3"/>
  <c r="W82" i="3"/>
  <c r="X82" i="3"/>
  <c r="AB82" i="3"/>
  <c r="AC82" i="3"/>
  <c r="AD82" i="3"/>
  <c r="AE82" i="3"/>
  <c r="B83" i="3"/>
  <c r="W83" i="3"/>
  <c r="X83" i="3"/>
  <c r="AB83" i="3"/>
  <c r="AC83" i="3"/>
  <c r="AD83" i="3"/>
  <c r="AE83" i="3"/>
  <c r="B84" i="3"/>
  <c r="W84" i="3"/>
  <c r="X84" i="3"/>
  <c r="AG84" i="3" s="1"/>
  <c r="AB84" i="3"/>
  <c r="AC84" i="3"/>
  <c r="AD84" i="3"/>
  <c r="AE84" i="3"/>
  <c r="B85" i="3"/>
  <c r="W85" i="3"/>
  <c r="X85" i="3"/>
  <c r="AB85" i="3"/>
  <c r="AC85" i="3"/>
  <c r="AD85" i="3"/>
  <c r="AE85" i="3"/>
  <c r="B86" i="3"/>
  <c r="W86" i="3"/>
  <c r="X86" i="3"/>
  <c r="AB86" i="3"/>
  <c r="AC86" i="3"/>
  <c r="AD86" i="3"/>
  <c r="AE86" i="3"/>
  <c r="B87" i="3"/>
  <c r="W87" i="3"/>
  <c r="X87" i="3"/>
  <c r="E87" i="3" s="1"/>
  <c r="AB87" i="3"/>
  <c r="AC87" i="3"/>
  <c r="AD87" i="3"/>
  <c r="AE87" i="3"/>
  <c r="B88" i="3"/>
  <c r="W88" i="3"/>
  <c r="X88" i="3"/>
  <c r="AG88" i="3" s="1"/>
  <c r="AB88" i="3"/>
  <c r="AC88" i="3"/>
  <c r="AD88" i="3"/>
  <c r="AE88" i="3"/>
  <c r="B89" i="3"/>
  <c r="W89" i="3"/>
  <c r="X89" i="3"/>
  <c r="E89" i="3" s="1"/>
  <c r="AB89" i="3"/>
  <c r="AC89" i="3"/>
  <c r="AD89" i="3"/>
  <c r="AE89" i="3"/>
  <c r="B90" i="3"/>
  <c r="W90" i="3"/>
  <c r="X90" i="3"/>
  <c r="AB90" i="3"/>
  <c r="AC90" i="3"/>
  <c r="AD90" i="3"/>
  <c r="AE90" i="3"/>
  <c r="B91" i="3"/>
  <c r="W91" i="3"/>
  <c r="X91" i="3"/>
  <c r="AB91" i="3"/>
  <c r="AC91" i="3"/>
  <c r="AD91" i="3"/>
  <c r="AE91" i="3"/>
  <c r="B92" i="3"/>
  <c r="W92" i="3"/>
  <c r="X92" i="3"/>
  <c r="AG92" i="3" s="1"/>
  <c r="AB92" i="3"/>
  <c r="AC92" i="3"/>
  <c r="AD92" i="3"/>
  <c r="AE92" i="3"/>
  <c r="B93" i="3"/>
  <c r="W93" i="3"/>
  <c r="X93" i="3"/>
  <c r="AB93" i="3"/>
  <c r="AC93" i="3"/>
  <c r="AD93" i="3"/>
  <c r="AE93" i="3"/>
  <c r="B94" i="3"/>
  <c r="W94" i="3"/>
  <c r="X94" i="3"/>
  <c r="AB94" i="3"/>
  <c r="AC94" i="3"/>
  <c r="AD94" i="3"/>
  <c r="AE94" i="3"/>
  <c r="B95" i="3"/>
  <c r="W95" i="3"/>
  <c r="X95" i="3"/>
  <c r="E95" i="3" s="1"/>
  <c r="AB95" i="3"/>
  <c r="AC95" i="3"/>
  <c r="AD95" i="3"/>
  <c r="AE95" i="3"/>
  <c r="B96" i="3"/>
  <c r="W96" i="3"/>
  <c r="X96" i="3"/>
  <c r="AG96" i="3" s="1"/>
  <c r="AB96" i="3"/>
  <c r="AC96" i="3"/>
  <c r="AD96" i="3"/>
  <c r="AE96" i="3"/>
  <c r="B97" i="3"/>
  <c r="W97" i="3"/>
  <c r="X97" i="3"/>
  <c r="E97" i="3" s="1"/>
  <c r="AB97" i="3"/>
  <c r="AC97" i="3"/>
  <c r="AD97" i="3"/>
  <c r="AE97" i="3"/>
  <c r="B98" i="3"/>
  <c r="W98" i="3"/>
  <c r="X98" i="3"/>
  <c r="AB98" i="3"/>
  <c r="AC98" i="3"/>
  <c r="AD98" i="3"/>
  <c r="AE98" i="3"/>
  <c r="B99" i="3"/>
  <c r="W99" i="3"/>
  <c r="X99" i="3"/>
  <c r="AB99" i="3"/>
  <c r="AC99" i="3"/>
  <c r="AD99" i="3"/>
  <c r="AE99" i="3"/>
  <c r="B100" i="3"/>
  <c r="W100" i="3"/>
  <c r="F100" i="3" s="1"/>
  <c r="X100" i="3"/>
  <c r="AB100" i="3"/>
  <c r="AC100" i="3"/>
  <c r="AD100" i="3"/>
  <c r="AE100" i="3"/>
  <c r="B101" i="3"/>
  <c r="W101" i="3"/>
  <c r="X101" i="3"/>
  <c r="AB101" i="3"/>
  <c r="AC101" i="3"/>
  <c r="AD101" i="3"/>
  <c r="AE101" i="3"/>
  <c r="B102" i="3"/>
  <c r="W102" i="3"/>
  <c r="AF102" i="3" s="1"/>
  <c r="X102" i="3"/>
  <c r="AB102" i="3"/>
  <c r="AC102" i="3"/>
  <c r="AD102" i="3"/>
  <c r="AE102" i="3"/>
  <c r="B103" i="3"/>
  <c r="W103" i="3"/>
  <c r="F103" i="3" s="1"/>
  <c r="X103" i="3"/>
  <c r="E103" i="3" s="1"/>
  <c r="AB103" i="3"/>
  <c r="AC103" i="3"/>
  <c r="AD103" i="3"/>
  <c r="AE103" i="3"/>
  <c r="B104" i="3"/>
  <c r="W104" i="3"/>
  <c r="X104" i="3"/>
  <c r="AB104" i="3"/>
  <c r="AC104" i="3"/>
  <c r="AD104" i="3"/>
  <c r="AE104" i="3"/>
  <c r="B105" i="3"/>
  <c r="W105" i="3"/>
  <c r="F105" i="3" s="1"/>
  <c r="X105" i="3"/>
  <c r="E105" i="3" s="1"/>
  <c r="AB105" i="3"/>
  <c r="AC105" i="3"/>
  <c r="AD105" i="3"/>
  <c r="AE105" i="3"/>
  <c r="B106" i="3"/>
  <c r="W106" i="3"/>
  <c r="AF106" i="3" s="1"/>
  <c r="X106" i="3"/>
  <c r="E106" i="3" s="1"/>
  <c r="AB106" i="3"/>
  <c r="AC106" i="3"/>
  <c r="AD106" i="3"/>
  <c r="AE106" i="3"/>
  <c r="B107" i="3"/>
  <c r="W107" i="3"/>
  <c r="AF107" i="3" s="1"/>
  <c r="X107" i="3"/>
  <c r="AB107" i="3"/>
  <c r="AC107" i="3"/>
  <c r="AD107" i="3"/>
  <c r="AE107" i="3"/>
  <c r="B108" i="3"/>
  <c r="W108" i="3"/>
  <c r="AF108" i="3" s="1"/>
  <c r="X108" i="3"/>
  <c r="AB108" i="3"/>
  <c r="AC108" i="3"/>
  <c r="AD108" i="3"/>
  <c r="AE108" i="3"/>
  <c r="B109" i="3"/>
  <c r="W109" i="3"/>
  <c r="AF109" i="3" s="1"/>
  <c r="X109" i="3"/>
  <c r="AB109" i="3"/>
  <c r="AC109" i="3"/>
  <c r="AD109" i="3"/>
  <c r="AE109" i="3"/>
  <c r="B110" i="3"/>
  <c r="W110" i="3"/>
  <c r="AF110" i="3" s="1"/>
  <c r="X110" i="3"/>
  <c r="AB110" i="3"/>
  <c r="AC110" i="3"/>
  <c r="AD110" i="3"/>
  <c r="AE110" i="3"/>
  <c r="CT115" i="6"/>
  <c r="CT107" i="6"/>
  <c r="CT102" i="6"/>
  <c r="CT104" i="6"/>
  <c r="CT108" i="6"/>
  <c r="CT113" i="6"/>
  <c r="C77" i="3" l="1"/>
  <c r="BK114" i="6"/>
  <c r="BF112" i="6"/>
  <c r="BJ111" i="6"/>
  <c r="BA109" i="6"/>
  <c r="BF104" i="6"/>
  <c r="BH114" i="6"/>
  <c r="BB114" i="6"/>
  <c r="BH111" i="6"/>
  <c r="BV111" i="6"/>
  <c r="BF115" i="6"/>
  <c r="BG111" i="6"/>
  <c r="BJ109" i="6"/>
  <c r="Z104" i="6"/>
  <c r="AB104" i="6" s="1"/>
  <c r="AD104" i="6" s="1"/>
  <c r="AE104" i="6" s="1"/>
  <c r="C74" i="3"/>
  <c r="C57" i="3"/>
  <c r="BD109" i="6"/>
  <c r="BH107" i="6"/>
  <c r="BM104" i="6"/>
  <c r="BC109" i="6"/>
  <c r="BC107" i="6"/>
  <c r="AB109" i="6"/>
  <c r="AD109" i="6" s="1"/>
  <c r="AE109" i="6" s="1"/>
  <c r="Y109" i="6"/>
  <c r="BE109" i="6" s="1"/>
  <c r="E107" i="3"/>
  <c r="F98" i="3"/>
  <c r="E91" i="3"/>
  <c r="E83" i="3"/>
  <c r="C61" i="3"/>
  <c r="E60" i="3"/>
  <c r="BM114" i="6"/>
  <c r="BD114" i="6"/>
  <c r="BD112" i="6"/>
  <c r="BM110" i="6"/>
  <c r="BC110" i="6"/>
  <c r="BV109" i="6"/>
  <c r="BB107" i="6"/>
  <c r="DB106" i="6"/>
  <c r="BM106" i="6"/>
  <c r="BI105" i="6"/>
  <c r="BH102" i="6"/>
  <c r="BD110" i="6"/>
  <c r="E108" i="3"/>
  <c r="F99" i="3"/>
  <c r="F60" i="3"/>
  <c r="DB114" i="6"/>
  <c r="BL114" i="6"/>
  <c r="BC114" i="6"/>
  <c r="BL110" i="6"/>
  <c r="BB110" i="6"/>
  <c r="BA107" i="6"/>
  <c r="DB104" i="6"/>
  <c r="BV104" i="6"/>
  <c r="BW104" i="6" s="1"/>
  <c r="BC104" i="6"/>
  <c r="BJ103" i="6"/>
  <c r="BF102" i="6"/>
  <c r="E85" i="3"/>
  <c r="BK110" i="6"/>
  <c r="E93" i="3"/>
  <c r="E110" i="3"/>
  <c r="F101" i="3"/>
  <c r="F62" i="3"/>
  <c r="BJ114" i="6"/>
  <c r="BA114" i="6"/>
  <c r="DB112" i="6"/>
  <c r="BL112" i="6"/>
  <c r="BJ110" i="6"/>
  <c r="DB108" i="6"/>
  <c r="BK107" i="6"/>
  <c r="BH106" i="6"/>
  <c r="Z106" i="6"/>
  <c r="Y106" i="6" s="1"/>
  <c r="BE106" i="6" s="1"/>
  <c r="BL104" i="6"/>
  <c r="BH103" i="6"/>
  <c r="BC102" i="6"/>
  <c r="BJ101" i="6"/>
  <c r="E109" i="3"/>
  <c r="C96" i="3"/>
  <c r="C88" i="3"/>
  <c r="BI114" i="6"/>
  <c r="BK112" i="6"/>
  <c r="BH110" i="6"/>
  <c r="Z110" i="6"/>
  <c r="AB110" i="6" s="1"/>
  <c r="AD110" i="6" s="1"/>
  <c r="AE110" i="6" s="1"/>
  <c r="BI109" i="6"/>
  <c r="BK108" i="6"/>
  <c r="BJ107" i="6"/>
  <c r="BG106" i="6"/>
  <c r="BK104" i="6"/>
  <c r="BG103" i="6"/>
  <c r="BV102" i="6"/>
  <c r="BW102" i="6" s="1"/>
  <c r="AA112" i="6"/>
  <c r="BG110" i="6"/>
  <c r="BM102" i="6"/>
  <c r="AB102" i="6"/>
  <c r="AD102" i="6" s="1"/>
  <c r="AE102" i="6" s="1"/>
  <c r="E104" i="3"/>
  <c r="F104" i="3"/>
  <c r="E81" i="3"/>
  <c r="BF114" i="6"/>
  <c r="Z114" i="6"/>
  <c r="Y114" i="6" s="1"/>
  <c r="BE114" i="6" s="1"/>
  <c r="BH112" i="6"/>
  <c r="Z112" i="6"/>
  <c r="BL102" i="6"/>
  <c r="AI59" i="3"/>
  <c r="AI96" i="3"/>
  <c r="E69" i="3"/>
  <c r="BX117" i="6"/>
  <c r="Y110" i="6"/>
  <c r="BE110" i="6" s="1"/>
  <c r="BW110" i="6"/>
  <c r="AA113" i="6"/>
  <c r="BV113" i="6"/>
  <c r="Y117" i="6"/>
  <c r="BE117" i="6" s="1"/>
  <c r="BC117" i="6"/>
  <c r="BH116" i="6"/>
  <c r="AA116" i="6"/>
  <c r="AB116" i="6" s="1"/>
  <c r="AD116" i="6" s="1"/>
  <c r="AE116" i="6" s="1"/>
  <c r="BM115" i="6"/>
  <c r="BC113" i="6"/>
  <c r="BK113" i="6"/>
  <c r="BM113" i="6"/>
  <c r="DB113" i="6"/>
  <c r="AA105" i="6"/>
  <c r="BV105" i="6"/>
  <c r="BC115" i="6"/>
  <c r="BK115" i="6"/>
  <c r="BF120" i="6"/>
  <c r="BJ119" i="6"/>
  <c r="BB119" i="6"/>
  <c r="BF118" i="6"/>
  <c r="BJ117" i="6"/>
  <c r="BA117" i="6"/>
  <c r="Y116" i="6"/>
  <c r="BE116" i="6" s="1"/>
  <c r="BL115" i="6"/>
  <c r="BB115" i="6"/>
  <c r="BG113" i="6"/>
  <c r="Y112" i="6"/>
  <c r="BE112" i="6" s="1"/>
  <c r="BW109" i="6"/>
  <c r="BJ115" i="6"/>
  <c r="BA115" i="6"/>
  <c r="BF113" i="6"/>
  <c r="BL120" i="6"/>
  <c r="BD120" i="6"/>
  <c r="Z120" i="6"/>
  <c r="BL118" i="6"/>
  <c r="BD118" i="6"/>
  <c r="Z118" i="6"/>
  <c r="BL116" i="6"/>
  <c r="BC116" i="6"/>
  <c r="DB115" i="6"/>
  <c r="BI115" i="6"/>
  <c r="BD113" i="6"/>
  <c r="BH115" i="6"/>
  <c r="BB113" i="6"/>
  <c r="BJ120" i="6"/>
  <c r="BJ118" i="6"/>
  <c r="BF117" i="6"/>
  <c r="DB116" i="6"/>
  <c r="BJ116" i="6"/>
  <c r="BA116" i="6"/>
  <c r="BG115" i="6"/>
  <c r="Z115" i="6"/>
  <c r="AB115" i="6" s="1"/>
  <c r="AD115" i="6" s="1"/>
  <c r="AE115" i="6" s="1"/>
  <c r="BL113" i="6"/>
  <c r="BA113" i="6"/>
  <c r="Z113" i="6"/>
  <c r="Y113" i="6" s="1"/>
  <c r="BE113" i="6" s="1"/>
  <c r="BH108" i="6"/>
  <c r="BC105" i="6"/>
  <c r="BK105" i="6"/>
  <c r="Z105" i="6"/>
  <c r="AB105" i="6" s="1"/>
  <c r="AD105" i="6" s="1"/>
  <c r="AE105" i="6" s="1"/>
  <c r="BD105" i="6"/>
  <c r="BL105" i="6"/>
  <c r="BM105" i="6"/>
  <c r="DB105" i="6"/>
  <c r="BF105" i="6"/>
  <c r="BA108" i="6"/>
  <c r="BI108" i="6"/>
  <c r="BB108" i="6"/>
  <c r="BJ108" i="6"/>
  <c r="AA103" i="6"/>
  <c r="BV103" i="6"/>
  <c r="AA101" i="6"/>
  <c r="BV101" i="6"/>
  <c r="BF111" i="6"/>
  <c r="BV107" i="6"/>
  <c r="Z107" i="6"/>
  <c r="BD107" i="6"/>
  <c r="BL107" i="6"/>
  <c r="BM107" i="6"/>
  <c r="DB107" i="6"/>
  <c r="BF107" i="6"/>
  <c r="BB105" i="6"/>
  <c r="BI112" i="6"/>
  <c r="BA112" i="6"/>
  <c r="DB111" i="6"/>
  <c r="BM111" i="6"/>
  <c r="BD108" i="6"/>
  <c r="BA105" i="6"/>
  <c r="BL111" i="6"/>
  <c r="BD111" i="6"/>
  <c r="Z111" i="6"/>
  <c r="AB111" i="6" s="1"/>
  <c r="AD111" i="6" s="1"/>
  <c r="AE111" i="6" s="1"/>
  <c r="BM109" i="6"/>
  <c r="DB109" i="6"/>
  <c r="BF109" i="6"/>
  <c r="BM108" i="6"/>
  <c r="BC108" i="6"/>
  <c r="BK111" i="6"/>
  <c r="BC111" i="6"/>
  <c r="BA110" i="6"/>
  <c r="BI110" i="6"/>
  <c r="BG109" i="6"/>
  <c r="BL108" i="6"/>
  <c r="Z108" i="6"/>
  <c r="BI107" i="6"/>
  <c r="Y104" i="6"/>
  <c r="BE104" i="6" s="1"/>
  <c r="Y102" i="6"/>
  <c r="BE102" i="6" s="1"/>
  <c r="BJ106" i="6"/>
  <c r="BB106" i="6"/>
  <c r="BJ104" i="6"/>
  <c r="BB104" i="6"/>
  <c r="BF103" i="6"/>
  <c r="BJ102" i="6"/>
  <c r="BB102" i="6"/>
  <c r="BF101" i="6"/>
  <c r="BI106" i="6"/>
  <c r="BI104" i="6"/>
  <c r="DB103" i="6"/>
  <c r="BM103" i="6"/>
  <c r="BI102" i="6"/>
  <c r="BA102" i="6"/>
  <c r="DB101" i="6"/>
  <c r="BM101" i="6"/>
  <c r="BL103" i="6"/>
  <c r="BD103" i="6"/>
  <c r="Z103" i="6"/>
  <c r="AB103" i="6" s="1"/>
  <c r="AD103" i="6" s="1"/>
  <c r="AE103" i="6" s="1"/>
  <c r="BL101" i="6"/>
  <c r="BD101" i="6"/>
  <c r="Z101" i="6"/>
  <c r="BK103" i="6"/>
  <c r="BC103" i="6"/>
  <c r="BK101" i="6"/>
  <c r="BC101" i="6"/>
  <c r="AJ110" i="3"/>
  <c r="AJ109" i="3"/>
  <c r="AJ108" i="3"/>
  <c r="AJ107" i="3"/>
  <c r="AJ106" i="3"/>
  <c r="AJ102" i="3"/>
  <c r="AI79" i="3"/>
  <c r="AI77" i="3"/>
  <c r="AI65" i="3"/>
  <c r="AI63" i="3"/>
  <c r="AI61" i="3"/>
  <c r="C63" i="3"/>
  <c r="C110" i="3"/>
  <c r="C108" i="3"/>
  <c r="C106" i="3"/>
  <c r="C104" i="3"/>
  <c r="C102" i="3"/>
  <c r="C100" i="3"/>
  <c r="C98" i="3"/>
  <c r="C73" i="3"/>
  <c r="C109" i="3"/>
  <c r="C107" i="3"/>
  <c r="C105" i="3"/>
  <c r="C103" i="3"/>
  <c r="C101" i="3"/>
  <c r="C99" i="3"/>
  <c r="C97" i="3"/>
  <c r="C72" i="3"/>
  <c r="C71" i="3"/>
  <c r="C70" i="3"/>
  <c r="C95" i="3"/>
  <c r="C94" i="3"/>
  <c r="C93" i="3"/>
  <c r="C91" i="3"/>
  <c r="C90" i="3"/>
  <c r="C89" i="3"/>
  <c r="C69" i="3"/>
  <c r="C87" i="3"/>
  <c r="C86" i="3"/>
  <c r="C85" i="3"/>
  <c r="C84" i="3"/>
  <c r="C83" i="3"/>
  <c r="C82" i="3"/>
  <c r="C81" i="3"/>
  <c r="C80" i="3"/>
  <c r="C68" i="3"/>
  <c r="C67" i="3"/>
  <c r="C66" i="3"/>
  <c r="C65" i="3"/>
  <c r="E94" i="3"/>
  <c r="E92" i="3"/>
  <c r="AG91" i="3"/>
  <c r="AI91" i="3" s="1"/>
  <c r="AG85" i="3"/>
  <c r="AI85" i="3" s="1"/>
  <c r="E71" i="3"/>
  <c r="E70" i="3"/>
  <c r="E62" i="3"/>
  <c r="E102" i="3"/>
  <c r="E101" i="3"/>
  <c r="E100" i="3"/>
  <c r="E99" i="3"/>
  <c r="E98" i="3"/>
  <c r="E96" i="3"/>
  <c r="AG95" i="3"/>
  <c r="AI95" i="3" s="1"/>
  <c r="AG89" i="3"/>
  <c r="AI89" i="3" s="1"/>
  <c r="E82" i="3"/>
  <c r="AI73" i="3"/>
  <c r="AI84" i="3"/>
  <c r="E77" i="3"/>
  <c r="AG93" i="3"/>
  <c r="AI93" i="3" s="1"/>
  <c r="E86" i="3"/>
  <c r="AG83" i="3"/>
  <c r="AI83" i="3" s="1"/>
  <c r="E80" i="3"/>
  <c r="E74" i="3"/>
  <c r="E67" i="3"/>
  <c r="E66" i="3"/>
  <c r="F58" i="3"/>
  <c r="F57" i="3"/>
  <c r="F56" i="3"/>
  <c r="AI88" i="3"/>
  <c r="AG97" i="3"/>
  <c r="AI97" i="3" s="1"/>
  <c r="C92" i="3"/>
  <c r="E90" i="3"/>
  <c r="E88" i="3"/>
  <c r="AG87" i="3"/>
  <c r="AI87" i="3" s="1"/>
  <c r="AG81" i="3"/>
  <c r="AI81" i="3" s="1"/>
  <c r="AG75" i="3"/>
  <c r="AI75" i="3" s="1"/>
  <c r="AI69" i="3"/>
  <c r="E64" i="3"/>
  <c r="AI92" i="3"/>
  <c r="E84" i="3"/>
  <c r="E78" i="3"/>
  <c r="E72" i="3"/>
  <c r="F64" i="3"/>
  <c r="C62" i="3"/>
  <c r="F94" i="3"/>
  <c r="AF94" i="3"/>
  <c r="AJ94" i="3" s="1"/>
  <c r="F82" i="3"/>
  <c r="AF82" i="3"/>
  <c r="AJ82" i="3" s="1"/>
  <c r="F78" i="3"/>
  <c r="AF78" i="3"/>
  <c r="AJ78" i="3" s="1"/>
  <c r="F74" i="3"/>
  <c r="AF74" i="3"/>
  <c r="AJ74" i="3" s="1"/>
  <c r="F70" i="3"/>
  <c r="AF70" i="3"/>
  <c r="AJ70" i="3" s="1"/>
  <c r="F66" i="3"/>
  <c r="AF66" i="3"/>
  <c r="AJ66" i="3" s="1"/>
  <c r="E58" i="3"/>
  <c r="AG58" i="3"/>
  <c r="AI58" i="3" s="1"/>
  <c r="F90" i="3"/>
  <c r="AF90" i="3"/>
  <c r="AJ90" i="3" s="1"/>
  <c r="F86" i="3"/>
  <c r="AF86" i="3"/>
  <c r="AJ86" i="3" s="1"/>
  <c r="AG110" i="3"/>
  <c r="AI110" i="3" s="1"/>
  <c r="AH110" i="3" s="1"/>
  <c r="AG109" i="3"/>
  <c r="AI109" i="3" s="1"/>
  <c r="AG108" i="3"/>
  <c r="AI108" i="3" s="1"/>
  <c r="AH108" i="3" s="1"/>
  <c r="AG107" i="3"/>
  <c r="AI107" i="3" s="1"/>
  <c r="AG106" i="3"/>
  <c r="AI106" i="3" s="1"/>
  <c r="AG105" i="3"/>
  <c r="AI105" i="3" s="1"/>
  <c r="AG104" i="3"/>
  <c r="AI104" i="3" s="1"/>
  <c r="AG103" i="3"/>
  <c r="AI103" i="3" s="1"/>
  <c r="AG102" i="3"/>
  <c r="AI102" i="3" s="1"/>
  <c r="AG101" i="3"/>
  <c r="AI101" i="3" s="1"/>
  <c r="AH101" i="3" s="1"/>
  <c r="AG100" i="3"/>
  <c r="AI100" i="3" s="1"/>
  <c r="AG99" i="3"/>
  <c r="AI99" i="3" s="1"/>
  <c r="AG98" i="3"/>
  <c r="AI98" i="3" s="1"/>
  <c r="F110" i="3"/>
  <c r="F109" i="3"/>
  <c r="F108" i="3"/>
  <c r="F107" i="3"/>
  <c r="F106" i="3"/>
  <c r="AF105" i="3"/>
  <c r="AJ105" i="3" s="1"/>
  <c r="AF104" i="3"/>
  <c r="AJ104" i="3" s="1"/>
  <c r="AF103" i="3"/>
  <c r="AJ103" i="3" s="1"/>
  <c r="F102" i="3"/>
  <c r="AF101" i="3"/>
  <c r="AJ101" i="3" s="1"/>
  <c r="AF100" i="3"/>
  <c r="AJ100" i="3" s="1"/>
  <c r="AF99" i="3"/>
  <c r="AJ99" i="3" s="1"/>
  <c r="AF98" i="3"/>
  <c r="AJ98" i="3" s="1"/>
  <c r="F95" i="3"/>
  <c r="AF95" i="3"/>
  <c r="AJ95" i="3" s="1"/>
  <c r="AG94" i="3"/>
  <c r="AI94" i="3" s="1"/>
  <c r="F91" i="3"/>
  <c r="AF91" i="3"/>
  <c r="AJ91" i="3" s="1"/>
  <c r="AG90" i="3"/>
  <c r="AI90" i="3" s="1"/>
  <c r="F87" i="3"/>
  <c r="AF87" i="3"/>
  <c r="AJ87" i="3" s="1"/>
  <c r="AG86" i="3"/>
  <c r="AI86" i="3" s="1"/>
  <c r="F83" i="3"/>
  <c r="AF83" i="3"/>
  <c r="AJ83" i="3" s="1"/>
  <c r="AG82" i="3"/>
  <c r="AI82" i="3" s="1"/>
  <c r="F79" i="3"/>
  <c r="AF79" i="3"/>
  <c r="AJ79" i="3" s="1"/>
  <c r="AH79" i="3" s="1"/>
  <c r="AG78" i="3"/>
  <c r="AI78" i="3" s="1"/>
  <c r="F75" i="3"/>
  <c r="AF75" i="3"/>
  <c r="AJ75" i="3" s="1"/>
  <c r="AG74" i="3"/>
  <c r="AI74" i="3" s="1"/>
  <c r="F71" i="3"/>
  <c r="AF71" i="3"/>
  <c r="AJ71" i="3" s="1"/>
  <c r="AG70" i="3"/>
  <c r="AI70" i="3" s="1"/>
  <c r="F67" i="3"/>
  <c r="AF67" i="3"/>
  <c r="AJ67" i="3" s="1"/>
  <c r="AG66" i="3"/>
  <c r="AI66" i="3" s="1"/>
  <c r="AH66" i="3" s="1"/>
  <c r="E57" i="3"/>
  <c r="AG57" i="3"/>
  <c r="AI57" i="3" s="1"/>
  <c r="AG64" i="3"/>
  <c r="AI64" i="3" s="1"/>
  <c r="AG62" i="3"/>
  <c r="AI62" i="3" s="1"/>
  <c r="AG60" i="3"/>
  <c r="AI60" i="3" s="1"/>
  <c r="E56" i="3"/>
  <c r="AG56" i="3"/>
  <c r="AI56" i="3" s="1"/>
  <c r="F96" i="3"/>
  <c r="AF96" i="3"/>
  <c r="AJ96" i="3" s="1"/>
  <c r="AH96" i="3" s="1"/>
  <c r="F92" i="3"/>
  <c r="AF92" i="3"/>
  <c r="AJ92" i="3" s="1"/>
  <c r="F88" i="3"/>
  <c r="AF88" i="3"/>
  <c r="AJ88" i="3" s="1"/>
  <c r="F84" i="3"/>
  <c r="AF84" i="3"/>
  <c r="AJ84" i="3" s="1"/>
  <c r="F80" i="3"/>
  <c r="AF80" i="3"/>
  <c r="AJ80" i="3" s="1"/>
  <c r="F76" i="3"/>
  <c r="AF76" i="3"/>
  <c r="AJ76" i="3" s="1"/>
  <c r="F72" i="3"/>
  <c r="AF72" i="3"/>
  <c r="AJ72" i="3" s="1"/>
  <c r="AG71" i="3"/>
  <c r="AI71" i="3" s="1"/>
  <c r="F68" i="3"/>
  <c r="AF68" i="3"/>
  <c r="AJ68" i="3" s="1"/>
  <c r="AG67" i="3"/>
  <c r="AI67" i="3" s="1"/>
  <c r="E65" i="3"/>
  <c r="E63" i="3"/>
  <c r="E61" i="3"/>
  <c r="E59" i="3"/>
  <c r="F65" i="3"/>
  <c r="F63" i="3"/>
  <c r="F61" i="3"/>
  <c r="F59" i="3"/>
  <c r="F97" i="3"/>
  <c r="AF97" i="3"/>
  <c r="AJ97" i="3" s="1"/>
  <c r="F93" i="3"/>
  <c r="AF93" i="3"/>
  <c r="AJ93" i="3" s="1"/>
  <c r="F89" i="3"/>
  <c r="AF89" i="3"/>
  <c r="AJ89" i="3" s="1"/>
  <c r="F85" i="3"/>
  <c r="AF85" i="3"/>
  <c r="AJ85" i="3" s="1"/>
  <c r="F81" i="3"/>
  <c r="AF81" i="3"/>
  <c r="AJ81" i="3" s="1"/>
  <c r="AG80" i="3"/>
  <c r="AI80" i="3" s="1"/>
  <c r="F77" i="3"/>
  <c r="AF77" i="3"/>
  <c r="AJ77" i="3" s="1"/>
  <c r="AH77" i="3" s="1"/>
  <c r="AG76" i="3"/>
  <c r="AI76" i="3" s="1"/>
  <c r="F73" i="3"/>
  <c r="AF73" i="3"/>
  <c r="AJ73" i="3" s="1"/>
  <c r="AG72" i="3"/>
  <c r="AI72" i="3" s="1"/>
  <c r="F69" i="3"/>
  <c r="AF69" i="3"/>
  <c r="AJ69" i="3" s="1"/>
  <c r="AG68" i="3"/>
  <c r="AI68" i="3" s="1"/>
  <c r="AF65" i="3"/>
  <c r="AJ65" i="3" s="1"/>
  <c r="AH65" i="3" s="1"/>
  <c r="AF64" i="3"/>
  <c r="AJ64" i="3" s="1"/>
  <c r="AF63" i="3"/>
  <c r="AJ63" i="3" s="1"/>
  <c r="AF62" i="3"/>
  <c r="AJ62" i="3" s="1"/>
  <c r="AF61" i="3"/>
  <c r="AJ61" i="3" s="1"/>
  <c r="AH61" i="3" s="1"/>
  <c r="AF60" i="3"/>
  <c r="AJ60" i="3" s="1"/>
  <c r="AF59" i="3"/>
  <c r="AJ59" i="3" s="1"/>
  <c r="AH59" i="3" s="1"/>
  <c r="AF58" i="3"/>
  <c r="AJ58" i="3" s="1"/>
  <c r="AF57" i="3"/>
  <c r="AJ57" i="3" s="1"/>
  <c r="AF56" i="3"/>
  <c r="AJ56" i="3" s="1"/>
  <c r="CT116" i="6"/>
  <c r="CT106" i="6"/>
  <c r="CT112" i="6"/>
  <c r="CT120" i="6"/>
  <c r="CT103" i="6"/>
  <c r="CT117" i="6"/>
  <c r="CT119" i="6"/>
  <c r="CT101" i="6"/>
  <c r="CT110" i="6"/>
  <c r="CT109" i="6"/>
  <c r="CT105" i="6"/>
  <c r="CT111" i="6"/>
  <c r="CT114" i="6"/>
  <c r="CT118" i="6"/>
  <c r="AB114" i="6" l="1"/>
  <c r="AD114" i="6" s="1"/>
  <c r="AE114" i="6" s="1"/>
  <c r="AH63" i="3"/>
  <c r="BW106" i="6"/>
  <c r="AB106" i="6"/>
  <c r="AD106" i="6" s="1"/>
  <c r="AE106" i="6" s="1"/>
  <c r="BW114" i="6"/>
  <c r="AH72" i="3"/>
  <c r="AH76" i="3"/>
  <c r="AH84" i="3"/>
  <c r="AH87" i="3"/>
  <c r="BW112" i="6"/>
  <c r="AB112" i="6"/>
  <c r="AD112" i="6" s="1"/>
  <c r="AE112" i="6" s="1"/>
  <c r="AH109" i="3"/>
  <c r="AH107" i="3"/>
  <c r="AH73" i="3"/>
  <c r="AH67" i="3"/>
  <c r="AH92" i="3"/>
  <c r="AH94" i="3"/>
  <c r="AH106" i="3"/>
  <c r="AH102" i="3"/>
  <c r="AH95" i="3"/>
  <c r="AH83" i="3"/>
  <c r="AB108" i="6"/>
  <c r="AD108" i="6" s="1"/>
  <c r="AE108" i="6" s="1"/>
  <c r="BW108" i="6"/>
  <c r="Y108" i="6"/>
  <c r="BE108" i="6" s="1"/>
  <c r="BX116" i="6"/>
  <c r="BW115" i="6"/>
  <c r="Y105" i="6"/>
  <c r="BE105" i="6" s="1"/>
  <c r="Y120" i="6"/>
  <c r="BE120" i="6" s="1"/>
  <c r="AB120" i="6"/>
  <c r="AD120" i="6" s="1"/>
  <c r="AE120" i="6" s="1"/>
  <c r="BW105" i="6"/>
  <c r="Y111" i="6"/>
  <c r="BE111" i="6" s="1"/>
  <c r="AB101" i="6"/>
  <c r="AD101" i="6" s="1"/>
  <c r="AE101" i="6" s="1"/>
  <c r="BW101" i="6"/>
  <c r="Y101" i="6"/>
  <c r="BE101" i="6" s="1"/>
  <c r="BW103" i="6"/>
  <c r="Y115" i="6"/>
  <c r="BE115" i="6" s="1"/>
  <c r="AB113" i="6"/>
  <c r="AD113" i="6" s="1"/>
  <c r="AE113" i="6" s="1"/>
  <c r="BW113" i="6"/>
  <c r="BW111" i="6"/>
  <c r="Y103" i="6"/>
  <c r="BE103" i="6" s="1"/>
  <c r="AB107" i="6"/>
  <c r="AD107" i="6" s="1"/>
  <c r="AE107" i="6" s="1"/>
  <c r="BW107" i="6"/>
  <c r="Y107" i="6"/>
  <c r="BE107" i="6" s="1"/>
  <c r="Y118" i="6"/>
  <c r="BE118" i="6" s="1"/>
  <c r="AB118" i="6"/>
  <c r="AD118" i="6" s="1"/>
  <c r="AE118" i="6" s="1"/>
  <c r="AH93" i="3"/>
  <c r="AH91" i="3"/>
  <c r="AH85" i="3"/>
  <c r="AH82" i="3"/>
  <c r="AH81" i="3"/>
  <c r="AH75" i="3"/>
  <c r="AH105" i="3"/>
  <c r="AH86" i="3"/>
  <c r="AH100" i="3"/>
  <c r="AH89" i="3"/>
  <c r="AH88" i="3"/>
  <c r="AH78" i="3"/>
  <c r="AH69" i="3"/>
  <c r="AH62" i="3"/>
  <c r="AH97" i="3"/>
  <c r="AH70" i="3"/>
  <c r="AH80" i="3"/>
  <c r="AH64" i="3"/>
  <c r="AH98" i="3"/>
  <c r="AH57" i="3"/>
  <c r="AH74" i="3"/>
  <c r="AH99" i="3"/>
  <c r="AH58" i="3"/>
  <c r="AH56" i="3"/>
  <c r="AH68" i="3"/>
  <c r="AH71" i="3"/>
  <c r="AH90" i="3"/>
  <c r="AH103" i="3"/>
  <c r="AH60" i="3"/>
  <c r="AH104" i="3"/>
  <c r="BX118" i="6" l="1"/>
  <c r="BX120" i="6"/>
  <c r="R73" i="5"/>
  <c r="S73" i="5"/>
  <c r="T73" i="5"/>
  <c r="Q73" i="5"/>
  <c r="Q63" i="5"/>
  <c r="R63" i="5"/>
  <c r="S63" i="5"/>
  <c r="T63" i="5"/>
  <c r="R62" i="5"/>
  <c r="S62" i="5"/>
  <c r="T62" i="5"/>
  <c r="Q62" i="5"/>
  <c r="R58" i="5"/>
  <c r="S58" i="5"/>
  <c r="T58" i="5"/>
  <c r="Q58" i="5"/>
  <c r="Q48" i="5"/>
  <c r="R48" i="5"/>
  <c r="S48" i="5"/>
  <c r="T48" i="5"/>
  <c r="R47" i="5"/>
  <c r="S47" i="5"/>
  <c r="T47" i="5"/>
  <c r="Q47" i="5"/>
  <c r="R43" i="5"/>
  <c r="S43" i="5"/>
  <c r="T43" i="5"/>
  <c r="Q43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39" i="5"/>
  <c r="B541" i="1" l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540" i="1"/>
  <c r="B539" i="1"/>
  <c r="AO8" i="6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9" i="3"/>
  <c r="AE7" i="3" l="1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6" i="3"/>
  <c r="AD45" i="3" l="1"/>
  <c r="AD46" i="3"/>
  <c r="AD47" i="3"/>
  <c r="AD48" i="3"/>
  <c r="AD49" i="3"/>
  <c r="AD50" i="3"/>
  <c r="AD51" i="3"/>
  <c r="AD52" i="3"/>
  <c r="AD53" i="3"/>
  <c r="AD54" i="3"/>
  <c r="AD55" i="3"/>
  <c r="R50" i="6" l="1"/>
  <c r="CR50" i="6" s="1"/>
  <c r="U50" i="6"/>
  <c r="V50" i="6"/>
  <c r="W50" i="6"/>
  <c r="X50" i="6"/>
  <c r="BV50" i="6" s="1"/>
  <c r="AC50" i="6"/>
  <c r="CD50" i="6"/>
  <c r="CE50" i="6"/>
  <c r="CF50" i="6"/>
  <c r="CG50" i="6"/>
  <c r="CH50" i="6"/>
  <c r="CO50" i="6"/>
  <c r="CP50" i="6" s="1"/>
  <c r="R51" i="6"/>
  <c r="CR51" i="6" s="1"/>
  <c r="U51" i="6"/>
  <c r="V51" i="6"/>
  <c r="BD51" i="6" s="1"/>
  <c r="W51" i="6"/>
  <c r="X51" i="6"/>
  <c r="BV51" i="6" s="1"/>
  <c r="AC51" i="6"/>
  <c r="CD51" i="6"/>
  <c r="CE51" i="6"/>
  <c r="CF51" i="6"/>
  <c r="CG51" i="6"/>
  <c r="CH51" i="6"/>
  <c r="CO51" i="6"/>
  <c r="CP51" i="6" s="1"/>
  <c r="R52" i="6"/>
  <c r="CR52" i="6" s="1"/>
  <c r="U52" i="6"/>
  <c r="V52" i="6"/>
  <c r="BD52" i="6" s="1"/>
  <c r="W52" i="6"/>
  <c r="X52" i="6"/>
  <c r="BV52" i="6" s="1"/>
  <c r="AC52" i="6"/>
  <c r="CD52" i="6"/>
  <c r="CE52" i="6"/>
  <c r="CF52" i="6"/>
  <c r="CG52" i="6"/>
  <c r="CH52" i="6"/>
  <c r="CO52" i="6"/>
  <c r="CP52" i="6" s="1"/>
  <c r="R53" i="6"/>
  <c r="CR53" i="6" s="1"/>
  <c r="U53" i="6"/>
  <c r="V53" i="6"/>
  <c r="W53" i="6"/>
  <c r="X53" i="6"/>
  <c r="AC53" i="6"/>
  <c r="CD53" i="6"/>
  <c r="CE53" i="6"/>
  <c r="CF53" i="6"/>
  <c r="CG53" i="6"/>
  <c r="CH53" i="6"/>
  <c r="CO53" i="6"/>
  <c r="CP53" i="6" s="1"/>
  <c r="R54" i="6"/>
  <c r="CR54" i="6" s="1"/>
  <c r="U54" i="6"/>
  <c r="V54" i="6"/>
  <c r="Z54" i="6" s="1"/>
  <c r="W54" i="6"/>
  <c r="X54" i="6"/>
  <c r="AC54" i="6"/>
  <c r="CD54" i="6"/>
  <c r="CE54" i="6"/>
  <c r="CF54" i="6"/>
  <c r="CG54" i="6"/>
  <c r="CH54" i="6"/>
  <c r="CO54" i="6"/>
  <c r="CP54" i="6" s="1"/>
  <c r="R55" i="6"/>
  <c r="CR55" i="6" s="1"/>
  <c r="U55" i="6"/>
  <c r="V55" i="6"/>
  <c r="BF55" i="6" s="1"/>
  <c r="W55" i="6"/>
  <c r="X55" i="6"/>
  <c r="BV55" i="6" s="1"/>
  <c r="AC55" i="6"/>
  <c r="CD55" i="6"/>
  <c r="CE55" i="6"/>
  <c r="CF55" i="6"/>
  <c r="CG55" i="6"/>
  <c r="CH55" i="6"/>
  <c r="CO55" i="6"/>
  <c r="CP55" i="6" s="1"/>
  <c r="R56" i="6"/>
  <c r="CR56" i="6" s="1"/>
  <c r="U56" i="6"/>
  <c r="V56" i="6"/>
  <c r="BF56" i="6" s="1"/>
  <c r="W56" i="6"/>
  <c r="BW56" i="6" s="1"/>
  <c r="X56" i="6"/>
  <c r="AC56" i="6"/>
  <c r="CD56" i="6"/>
  <c r="CE56" i="6"/>
  <c r="CF56" i="6"/>
  <c r="CG56" i="6"/>
  <c r="CH56" i="6"/>
  <c r="CO56" i="6"/>
  <c r="CP56" i="6" s="1"/>
  <c r="R57" i="6"/>
  <c r="CR57" i="6" s="1"/>
  <c r="U57" i="6"/>
  <c r="V57" i="6"/>
  <c r="BD57" i="6" s="1"/>
  <c r="W57" i="6"/>
  <c r="BW57" i="6" s="1"/>
  <c r="X57" i="6"/>
  <c r="AC57" i="6"/>
  <c r="CD57" i="6"/>
  <c r="CE57" i="6"/>
  <c r="CF57" i="6"/>
  <c r="CG57" i="6"/>
  <c r="CH57" i="6"/>
  <c r="CO57" i="6"/>
  <c r="CP57" i="6" s="1"/>
  <c r="R58" i="6"/>
  <c r="CR58" i="6" s="1"/>
  <c r="U58" i="6"/>
  <c r="V58" i="6"/>
  <c r="BL58" i="6" s="1"/>
  <c r="W58" i="6"/>
  <c r="BW58" i="6" s="1"/>
  <c r="X58" i="6"/>
  <c r="AC58" i="6"/>
  <c r="CD58" i="6"/>
  <c r="CE58" i="6"/>
  <c r="CF58" i="6"/>
  <c r="CG58" i="6"/>
  <c r="CH58" i="6"/>
  <c r="CO58" i="6"/>
  <c r="CP58" i="6" s="1"/>
  <c r="R59" i="6"/>
  <c r="CR59" i="6" s="1"/>
  <c r="U59" i="6"/>
  <c r="V59" i="6"/>
  <c r="Z59" i="6" s="1"/>
  <c r="W59" i="6"/>
  <c r="BW59" i="6" s="1"/>
  <c r="X59" i="6"/>
  <c r="BV59" i="6" s="1"/>
  <c r="AC59" i="6"/>
  <c r="CD59" i="6"/>
  <c r="CE59" i="6"/>
  <c r="CF59" i="6"/>
  <c r="CG59" i="6"/>
  <c r="CH59" i="6"/>
  <c r="CO59" i="6"/>
  <c r="CP59" i="6" s="1"/>
  <c r="R60" i="6"/>
  <c r="CR60" i="6" s="1"/>
  <c r="U60" i="6"/>
  <c r="V60" i="6"/>
  <c r="BF60" i="6" s="1"/>
  <c r="W60" i="6"/>
  <c r="BW60" i="6" s="1"/>
  <c r="X60" i="6"/>
  <c r="AC60" i="6"/>
  <c r="CD60" i="6"/>
  <c r="CE60" i="6"/>
  <c r="CF60" i="6"/>
  <c r="CG60" i="6"/>
  <c r="CH60" i="6"/>
  <c r="CO60" i="6"/>
  <c r="CP60" i="6" s="1"/>
  <c r="R61" i="6"/>
  <c r="CR61" i="6" s="1"/>
  <c r="U61" i="6"/>
  <c r="V61" i="6"/>
  <c r="BB61" i="6" s="1"/>
  <c r="W61" i="6"/>
  <c r="BW61" i="6" s="1"/>
  <c r="X61" i="6"/>
  <c r="AC61" i="6"/>
  <c r="CD61" i="6"/>
  <c r="CE61" i="6"/>
  <c r="CF61" i="6"/>
  <c r="CG61" i="6"/>
  <c r="CH61" i="6"/>
  <c r="CO61" i="6"/>
  <c r="CP61" i="6" s="1"/>
  <c r="R62" i="6"/>
  <c r="CR62" i="6" s="1"/>
  <c r="U62" i="6"/>
  <c r="V62" i="6"/>
  <c r="BC62" i="6" s="1"/>
  <c r="W62" i="6"/>
  <c r="BW62" i="6" s="1"/>
  <c r="X62" i="6"/>
  <c r="AC62" i="6"/>
  <c r="CD62" i="6"/>
  <c r="CE62" i="6"/>
  <c r="CF62" i="6"/>
  <c r="CG62" i="6"/>
  <c r="CH62" i="6"/>
  <c r="CO62" i="6"/>
  <c r="CP62" i="6" s="1"/>
  <c r="R63" i="6"/>
  <c r="CR63" i="6" s="1"/>
  <c r="U63" i="6"/>
  <c r="V63" i="6"/>
  <c r="BC63" i="6" s="1"/>
  <c r="W63" i="6"/>
  <c r="BW63" i="6" s="1"/>
  <c r="X63" i="6"/>
  <c r="AA63" i="6" s="1"/>
  <c r="AC63" i="6"/>
  <c r="CD63" i="6"/>
  <c r="CE63" i="6"/>
  <c r="CF63" i="6"/>
  <c r="CG63" i="6"/>
  <c r="CH63" i="6"/>
  <c r="CO63" i="6"/>
  <c r="CP63" i="6" s="1"/>
  <c r="R64" i="6"/>
  <c r="CR64" i="6" s="1"/>
  <c r="U64" i="6"/>
  <c r="V64" i="6"/>
  <c r="BL64" i="6" s="1"/>
  <c r="W64" i="6"/>
  <c r="BW64" i="6" s="1"/>
  <c r="X64" i="6"/>
  <c r="AA64" i="6" s="1"/>
  <c r="AC64" i="6"/>
  <c r="CD64" i="6"/>
  <c r="CE64" i="6"/>
  <c r="CF64" i="6"/>
  <c r="CG64" i="6"/>
  <c r="CH64" i="6"/>
  <c r="CO64" i="6"/>
  <c r="CP64" i="6" s="1"/>
  <c r="R65" i="6"/>
  <c r="CR65" i="6" s="1"/>
  <c r="U65" i="6"/>
  <c r="V65" i="6"/>
  <c r="BB65" i="6" s="1"/>
  <c r="W65" i="6"/>
  <c r="BW65" i="6" s="1"/>
  <c r="X65" i="6"/>
  <c r="AA65" i="6" s="1"/>
  <c r="AC65" i="6"/>
  <c r="CD65" i="6"/>
  <c r="CE65" i="6"/>
  <c r="CF65" i="6"/>
  <c r="CG65" i="6"/>
  <c r="CH65" i="6"/>
  <c r="CO65" i="6"/>
  <c r="CP65" i="6" s="1"/>
  <c r="R66" i="6"/>
  <c r="CR66" i="6" s="1"/>
  <c r="U66" i="6"/>
  <c r="V66" i="6"/>
  <c r="BH66" i="6" s="1"/>
  <c r="W66" i="6"/>
  <c r="BW66" i="6" s="1"/>
  <c r="X66" i="6"/>
  <c r="AC66" i="6"/>
  <c r="CD66" i="6"/>
  <c r="CE66" i="6"/>
  <c r="CF66" i="6"/>
  <c r="CG66" i="6"/>
  <c r="CH66" i="6"/>
  <c r="CO66" i="6"/>
  <c r="CP66" i="6" s="1"/>
  <c r="R67" i="6"/>
  <c r="CR67" i="6" s="1"/>
  <c r="U67" i="6"/>
  <c r="V67" i="6"/>
  <c r="BF67" i="6" s="1"/>
  <c r="W67" i="6"/>
  <c r="BW67" i="6" s="1"/>
  <c r="X67" i="6"/>
  <c r="AC67" i="6"/>
  <c r="CD67" i="6"/>
  <c r="CE67" i="6"/>
  <c r="CF67" i="6"/>
  <c r="CG67" i="6"/>
  <c r="CH67" i="6"/>
  <c r="CO67" i="6"/>
  <c r="CP67" i="6" s="1"/>
  <c r="R68" i="6"/>
  <c r="CR68" i="6" s="1"/>
  <c r="U68" i="6"/>
  <c r="V68" i="6"/>
  <c r="BB68" i="6" s="1"/>
  <c r="W68" i="6"/>
  <c r="BW68" i="6" s="1"/>
  <c r="X68" i="6"/>
  <c r="AA68" i="6" s="1"/>
  <c r="AC68" i="6"/>
  <c r="CD68" i="6"/>
  <c r="CE68" i="6"/>
  <c r="CF68" i="6"/>
  <c r="CG68" i="6"/>
  <c r="CH68" i="6"/>
  <c r="CO68" i="6"/>
  <c r="CP68" i="6" s="1"/>
  <c r="R69" i="6"/>
  <c r="CR69" i="6" s="1"/>
  <c r="U69" i="6"/>
  <c r="V69" i="6"/>
  <c r="BH69" i="6" s="1"/>
  <c r="W69" i="6"/>
  <c r="BW69" i="6" s="1"/>
  <c r="X69" i="6"/>
  <c r="AC69" i="6"/>
  <c r="CD69" i="6"/>
  <c r="CE69" i="6"/>
  <c r="CF69" i="6"/>
  <c r="CG69" i="6"/>
  <c r="CH69" i="6"/>
  <c r="CO69" i="6"/>
  <c r="CP69" i="6" s="1"/>
  <c r="R70" i="6"/>
  <c r="CR70" i="6" s="1"/>
  <c r="U70" i="6"/>
  <c r="V70" i="6"/>
  <c r="BL70" i="6" s="1"/>
  <c r="W70" i="6"/>
  <c r="BW70" i="6" s="1"/>
  <c r="X70" i="6"/>
  <c r="AC70" i="6"/>
  <c r="CD70" i="6"/>
  <c r="CE70" i="6"/>
  <c r="CF70" i="6"/>
  <c r="CG70" i="6"/>
  <c r="CH70" i="6"/>
  <c r="CO70" i="6"/>
  <c r="CP70" i="6" s="1"/>
  <c r="R71" i="6"/>
  <c r="CR71" i="6" s="1"/>
  <c r="U71" i="6"/>
  <c r="V71" i="6"/>
  <c r="BM71" i="6" s="1"/>
  <c r="W71" i="6"/>
  <c r="BW71" i="6" s="1"/>
  <c r="X71" i="6"/>
  <c r="BV71" i="6" s="1"/>
  <c r="AC71" i="6"/>
  <c r="CD71" i="6"/>
  <c r="CE71" i="6"/>
  <c r="CF71" i="6"/>
  <c r="CG71" i="6"/>
  <c r="CH71" i="6"/>
  <c r="CO71" i="6"/>
  <c r="CP71" i="6" s="1"/>
  <c r="R72" i="6"/>
  <c r="CR72" i="6" s="1"/>
  <c r="U72" i="6"/>
  <c r="V72" i="6"/>
  <c r="Z72" i="6" s="1"/>
  <c r="W72" i="6"/>
  <c r="BW72" i="6" s="1"/>
  <c r="X72" i="6"/>
  <c r="BV72" i="6" s="1"/>
  <c r="AC72" i="6"/>
  <c r="CD72" i="6"/>
  <c r="CE72" i="6"/>
  <c r="CF72" i="6"/>
  <c r="CG72" i="6"/>
  <c r="CH72" i="6"/>
  <c r="CO72" i="6"/>
  <c r="CP72" i="6" s="1"/>
  <c r="R73" i="6"/>
  <c r="CR73" i="6" s="1"/>
  <c r="U73" i="6"/>
  <c r="V73" i="6"/>
  <c r="BL73" i="6" s="1"/>
  <c r="W73" i="6"/>
  <c r="BW73" i="6" s="1"/>
  <c r="X73" i="6"/>
  <c r="AC73" i="6"/>
  <c r="CD73" i="6"/>
  <c r="CE73" i="6"/>
  <c r="CF73" i="6"/>
  <c r="CG73" i="6"/>
  <c r="CH73" i="6"/>
  <c r="CO73" i="6"/>
  <c r="CP73" i="6" s="1"/>
  <c r="R74" i="6"/>
  <c r="CR74" i="6" s="1"/>
  <c r="U74" i="6"/>
  <c r="V74" i="6"/>
  <c r="BA74" i="6" s="1"/>
  <c r="W74" i="6"/>
  <c r="BW74" i="6" s="1"/>
  <c r="X74" i="6"/>
  <c r="BV74" i="6" s="1"/>
  <c r="AC74" i="6"/>
  <c r="CD74" i="6"/>
  <c r="CE74" i="6"/>
  <c r="CF74" i="6"/>
  <c r="CG74" i="6"/>
  <c r="CH74" i="6"/>
  <c r="CO74" i="6"/>
  <c r="CP74" i="6" s="1"/>
  <c r="R75" i="6"/>
  <c r="CR75" i="6" s="1"/>
  <c r="U75" i="6"/>
  <c r="V75" i="6"/>
  <c r="BJ75" i="6" s="1"/>
  <c r="W75" i="6"/>
  <c r="BW75" i="6" s="1"/>
  <c r="X75" i="6"/>
  <c r="AC75" i="6"/>
  <c r="CD75" i="6"/>
  <c r="CE75" i="6"/>
  <c r="CF75" i="6"/>
  <c r="CG75" i="6"/>
  <c r="CH75" i="6"/>
  <c r="CO75" i="6"/>
  <c r="CP75" i="6" s="1"/>
  <c r="R76" i="6"/>
  <c r="CR76" i="6" s="1"/>
  <c r="U76" i="6"/>
  <c r="V76" i="6"/>
  <c r="BA76" i="6" s="1"/>
  <c r="W76" i="6"/>
  <c r="BW76" i="6" s="1"/>
  <c r="X76" i="6"/>
  <c r="AC76" i="6"/>
  <c r="CD76" i="6"/>
  <c r="CE76" i="6"/>
  <c r="CF76" i="6"/>
  <c r="CG76" i="6"/>
  <c r="CH76" i="6"/>
  <c r="CO76" i="6"/>
  <c r="CP76" i="6" s="1"/>
  <c r="R77" i="6"/>
  <c r="CR77" i="6" s="1"/>
  <c r="U77" i="6"/>
  <c r="V77" i="6"/>
  <c r="BA77" i="6" s="1"/>
  <c r="W77" i="6"/>
  <c r="BW77" i="6" s="1"/>
  <c r="X77" i="6"/>
  <c r="AC77" i="6"/>
  <c r="CD77" i="6"/>
  <c r="CE77" i="6"/>
  <c r="CF77" i="6"/>
  <c r="CG77" i="6"/>
  <c r="CH77" i="6"/>
  <c r="CO77" i="6"/>
  <c r="CP77" i="6" s="1"/>
  <c r="R78" i="6"/>
  <c r="CR78" i="6" s="1"/>
  <c r="U78" i="6"/>
  <c r="V78" i="6"/>
  <c r="BA78" i="6" s="1"/>
  <c r="W78" i="6"/>
  <c r="BW78" i="6" s="1"/>
  <c r="X78" i="6"/>
  <c r="AC78" i="6"/>
  <c r="CD78" i="6"/>
  <c r="CE78" i="6"/>
  <c r="CF78" i="6"/>
  <c r="CG78" i="6"/>
  <c r="CH78" i="6"/>
  <c r="CO78" i="6"/>
  <c r="CP78" i="6" s="1"/>
  <c r="R79" i="6"/>
  <c r="CR79" i="6" s="1"/>
  <c r="U79" i="6"/>
  <c r="V79" i="6"/>
  <c r="BJ79" i="6" s="1"/>
  <c r="W79" i="6"/>
  <c r="BW79" i="6" s="1"/>
  <c r="X79" i="6"/>
  <c r="AC79" i="6"/>
  <c r="CD79" i="6"/>
  <c r="CE79" i="6"/>
  <c r="CF79" i="6"/>
  <c r="CG79" i="6"/>
  <c r="CH79" i="6"/>
  <c r="CO79" i="6"/>
  <c r="CP79" i="6" s="1"/>
  <c r="R80" i="6"/>
  <c r="CR80" i="6" s="1"/>
  <c r="U80" i="6"/>
  <c r="V80" i="6"/>
  <c r="BH80" i="6" s="1"/>
  <c r="W80" i="6"/>
  <c r="BW80" i="6" s="1"/>
  <c r="X80" i="6"/>
  <c r="AC80" i="6"/>
  <c r="CD80" i="6"/>
  <c r="CE80" i="6"/>
  <c r="CF80" i="6"/>
  <c r="CG80" i="6"/>
  <c r="CH80" i="6"/>
  <c r="CO80" i="6"/>
  <c r="CP80" i="6" s="1"/>
  <c r="R81" i="6"/>
  <c r="CR81" i="6" s="1"/>
  <c r="U81" i="6"/>
  <c r="V81" i="6"/>
  <c r="BA81" i="6" s="1"/>
  <c r="W81" i="6"/>
  <c r="BW81" i="6" s="1"/>
  <c r="X81" i="6"/>
  <c r="AC81" i="6"/>
  <c r="CD81" i="6"/>
  <c r="CE81" i="6"/>
  <c r="CF81" i="6"/>
  <c r="CG81" i="6"/>
  <c r="CH81" i="6"/>
  <c r="CO81" i="6"/>
  <c r="CP81" i="6" s="1"/>
  <c r="R82" i="6"/>
  <c r="CR82" i="6" s="1"/>
  <c r="U82" i="6"/>
  <c r="V82" i="6"/>
  <c r="BA82" i="6" s="1"/>
  <c r="W82" i="6"/>
  <c r="BW82" i="6" s="1"/>
  <c r="X82" i="6"/>
  <c r="AC82" i="6"/>
  <c r="CD82" i="6"/>
  <c r="CE82" i="6"/>
  <c r="CF82" i="6"/>
  <c r="CG82" i="6"/>
  <c r="CH82" i="6"/>
  <c r="CO82" i="6"/>
  <c r="CP82" i="6" s="1"/>
  <c r="R83" i="6"/>
  <c r="CR83" i="6" s="1"/>
  <c r="U83" i="6"/>
  <c r="V83" i="6"/>
  <c r="BA83" i="6" s="1"/>
  <c r="W83" i="6"/>
  <c r="BW83" i="6" s="1"/>
  <c r="X83" i="6"/>
  <c r="BV83" i="6" s="1"/>
  <c r="AC83" i="6"/>
  <c r="CD83" i="6"/>
  <c r="CE83" i="6"/>
  <c r="CF83" i="6"/>
  <c r="CG83" i="6"/>
  <c r="CH83" i="6"/>
  <c r="CO83" i="6"/>
  <c r="CP83" i="6" s="1"/>
  <c r="R84" i="6"/>
  <c r="CR84" i="6" s="1"/>
  <c r="U84" i="6"/>
  <c r="V84" i="6"/>
  <c r="BM84" i="6" s="1"/>
  <c r="W84" i="6"/>
  <c r="BW84" i="6" s="1"/>
  <c r="X84" i="6"/>
  <c r="AA84" i="6" s="1"/>
  <c r="AC84" i="6"/>
  <c r="CD84" i="6"/>
  <c r="CE84" i="6"/>
  <c r="CF84" i="6"/>
  <c r="CG84" i="6"/>
  <c r="CH84" i="6"/>
  <c r="CO84" i="6"/>
  <c r="CP84" i="6" s="1"/>
  <c r="R85" i="6"/>
  <c r="CR85" i="6" s="1"/>
  <c r="U85" i="6"/>
  <c r="V85" i="6"/>
  <c r="Z85" i="6" s="1"/>
  <c r="W85" i="6"/>
  <c r="BW85" i="6" s="1"/>
  <c r="X85" i="6"/>
  <c r="AC85" i="6"/>
  <c r="CD85" i="6"/>
  <c r="CE85" i="6"/>
  <c r="CF85" i="6"/>
  <c r="CG85" i="6"/>
  <c r="CH85" i="6"/>
  <c r="CO85" i="6"/>
  <c r="CP85" i="6" s="1"/>
  <c r="R86" i="6"/>
  <c r="CR86" i="6" s="1"/>
  <c r="U86" i="6"/>
  <c r="V86" i="6"/>
  <c r="Z86" i="6" s="1"/>
  <c r="W86" i="6"/>
  <c r="BW86" i="6" s="1"/>
  <c r="X86" i="6"/>
  <c r="AA86" i="6" s="1"/>
  <c r="AC86" i="6"/>
  <c r="CD86" i="6"/>
  <c r="CE86" i="6"/>
  <c r="CF86" i="6"/>
  <c r="CG86" i="6"/>
  <c r="CH86" i="6"/>
  <c r="CO86" i="6"/>
  <c r="CP86" i="6" s="1"/>
  <c r="R87" i="6"/>
  <c r="CR87" i="6" s="1"/>
  <c r="U87" i="6"/>
  <c r="V87" i="6"/>
  <c r="BC87" i="6" s="1"/>
  <c r="W87" i="6"/>
  <c r="BW87" i="6" s="1"/>
  <c r="X87" i="6"/>
  <c r="AA87" i="6" s="1"/>
  <c r="AC87" i="6"/>
  <c r="CD87" i="6"/>
  <c r="CE87" i="6"/>
  <c r="CF87" i="6"/>
  <c r="CG87" i="6"/>
  <c r="CH87" i="6"/>
  <c r="CO87" i="6"/>
  <c r="CP87" i="6" s="1"/>
  <c r="R88" i="6"/>
  <c r="CR88" i="6" s="1"/>
  <c r="U88" i="6"/>
  <c r="V88" i="6"/>
  <c r="BI88" i="6" s="1"/>
  <c r="W88" i="6"/>
  <c r="BW88" i="6" s="1"/>
  <c r="X88" i="6"/>
  <c r="AA88" i="6" s="1"/>
  <c r="AC88" i="6"/>
  <c r="CD88" i="6"/>
  <c r="CE88" i="6"/>
  <c r="CF88" i="6"/>
  <c r="CG88" i="6"/>
  <c r="CH88" i="6"/>
  <c r="CO88" i="6"/>
  <c r="CP88" i="6" s="1"/>
  <c r="R89" i="6"/>
  <c r="CR89" i="6" s="1"/>
  <c r="U89" i="6"/>
  <c r="V89" i="6"/>
  <c r="BB89" i="6" s="1"/>
  <c r="W89" i="6"/>
  <c r="BW89" i="6" s="1"/>
  <c r="X89" i="6"/>
  <c r="AA89" i="6" s="1"/>
  <c r="AC89" i="6"/>
  <c r="CD89" i="6"/>
  <c r="CE89" i="6"/>
  <c r="CF89" i="6"/>
  <c r="CG89" i="6"/>
  <c r="CH89" i="6"/>
  <c r="CO89" i="6"/>
  <c r="CP89" i="6" s="1"/>
  <c r="R90" i="6"/>
  <c r="CR90" i="6" s="1"/>
  <c r="U90" i="6"/>
  <c r="V90" i="6"/>
  <c r="DB90" i="6" s="1"/>
  <c r="W90" i="6"/>
  <c r="BW90" i="6" s="1"/>
  <c r="X90" i="6"/>
  <c r="AA90" i="6" s="1"/>
  <c r="AC90" i="6"/>
  <c r="CD90" i="6"/>
  <c r="CE90" i="6"/>
  <c r="CF90" i="6"/>
  <c r="CG90" i="6"/>
  <c r="CH90" i="6"/>
  <c r="CO90" i="6"/>
  <c r="CP90" i="6" s="1"/>
  <c r="R91" i="6"/>
  <c r="CR91" i="6" s="1"/>
  <c r="U91" i="6"/>
  <c r="V91" i="6"/>
  <c r="BA91" i="6" s="1"/>
  <c r="W91" i="6"/>
  <c r="BW91" i="6" s="1"/>
  <c r="X91" i="6"/>
  <c r="AA91" i="6" s="1"/>
  <c r="AC91" i="6"/>
  <c r="CD91" i="6"/>
  <c r="CE91" i="6"/>
  <c r="CF91" i="6"/>
  <c r="CG91" i="6"/>
  <c r="CH91" i="6"/>
  <c r="CO91" i="6"/>
  <c r="CP91" i="6" s="1"/>
  <c r="R92" i="6"/>
  <c r="CR92" i="6" s="1"/>
  <c r="U92" i="6"/>
  <c r="V92" i="6"/>
  <c r="BC92" i="6" s="1"/>
  <c r="W92" i="6"/>
  <c r="BW92" i="6" s="1"/>
  <c r="X92" i="6"/>
  <c r="AA92" i="6" s="1"/>
  <c r="AC92" i="6"/>
  <c r="CD92" i="6"/>
  <c r="CE92" i="6"/>
  <c r="CF92" i="6"/>
  <c r="CG92" i="6"/>
  <c r="CH92" i="6"/>
  <c r="CO92" i="6"/>
  <c r="CP92" i="6" s="1"/>
  <c r="R93" i="6"/>
  <c r="CR93" i="6" s="1"/>
  <c r="U93" i="6"/>
  <c r="V93" i="6"/>
  <c r="BC93" i="6" s="1"/>
  <c r="W93" i="6"/>
  <c r="BW93" i="6" s="1"/>
  <c r="X93" i="6"/>
  <c r="AA93" i="6" s="1"/>
  <c r="AC93" i="6"/>
  <c r="CD93" i="6"/>
  <c r="CE93" i="6"/>
  <c r="CF93" i="6"/>
  <c r="CG93" i="6"/>
  <c r="CH93" i="6"/>
  <c r="CO93" i="6"/>
  <c r="CP93" i="6" s="1"/>
  <c r="R94" i="6"/>
  <c r="CR94" i="6" s="1"/>
  <c r="U94" i="6"/>
  <c r="V94" i="6"/>
  <c r="W94" i="6"/>
  <c r="BW94" i="6" s="1"/>
  <c r="X94" i="6"/>
  <c r="AA94" i="6" s="1"/>
  <c r="AC94" i="6"/>
  <c r="CD94" i="6"/>
  <c r="CE94" i="6"/>
  <c r="CF94" i="6"/>
  <c r="CG94" i="6"/>
  <c r="CH94" i="6"/>
  <c r="CO94" i="6"/>
  <c r="CP94" i="6" s="1"/>
  <c r="R95" i="6"/>
  <c r="CR95" i="6" s="1"/>
  <c r="U95" i="6"/>
  <c r="V95" i="6"/>
  <c r="BA95" i="6" s="1"/>
  <c r="W95" i="6"/>
  <c r="BW95" i="6" s="1"/>
  <c r="X95" i="6"/>
  <c r="BV95" i="6" s="1"/>
  <c r="AC95" i="6"/>
  <c r="CD95" i="6"/>
  <c r="CE95" i="6"/>
  <c r="CF95" i="6"/>
  <c r="CG95" i="6"/>
  <c r="CH95" i="6"/>
  <c r="CO95" i="6"/>
  <c r="CP95" i="6" s="1"/>
  <c r="R96" i="6"/>
  <c r="CR96" i="6" s="1"/>
  <c r="U96" i="6"/>
  <c r="V96" i="6"/>
  <c r="BD96" i="6" s="1"/>
  <c r="W96" i="6"/>
  <c r="BW96" i="6" s="1"/>
  <c r="X96" i="6"/>
  <c r="AA96" i="6" s="1"/>
  <c r="AC96" i="6"/>
  <c r="CD96" i="6"/>
  <c r="CE96" i="6"/>
  <c r="CF96" i="6"/>
  <c r="CG96" i="6"/>
  <c r="CH96" i="6"/>
  <c r="CO96" i="6"/>
  <c r="CP96" i="6" s="1"/>
  <c r="R97" i="6"/>
  <c r="CR97" i="6" s="1"/>
  <c r="U97" i="6"/>
  <c r="V97" i="6"/>
  <c r="BD97" i="6" s="1"/>
  <c r="W97" i="6"/>
  <c r="BW97" i="6" s="1"/>
  <c r="X97" i="6"/>
  <c r="AA97" i="6" s="1"/>
  <c r="AC97" i="6"/>
  <c r="CD97" i="6"/>
  <c r="CE97" i="6"/>
  <c r="CF97" i="6"/>
  <c r="CG97" i="6"/>
  <c r="CH97" i="6"/>
  <c r="CO97" i="6"/>
  <c r="CP97" i="6" s="1"/>
  <c r="R98" i="6"/>
  <c r="CR98" i="6" s="1"/>
  <c r="U98" i="6"/>
  <c r="V98" i="6"/>
  <c r="BG98" i="6" s="1"/>
  <c r="W98" i="6"/>
  <c r="BW98" i="6" s="1"/>
  <c r="X98" i="6"/>
  <c r="AA98" i="6" s="1"/>
  <c r="AC98" i="6"/>
  <c r="CD98" i="6"/>
  <c r="CE98" i="6"/>
  <c r="CF98" i="6"/>
  <c r="CG98" i="6"/>
  <c r="CH98" i="6"/>
  <c r="CO98" i="6"/>
  <c r="CP98" i="6" s="1"/>
  <c r="R99" i="6"/>
  <c r="CR99" i="6" s="1"/>
  <c r="U99" i="6"/>
  <c r="V99" i="6"/>
  <c r="BL99" i="6" s="1"/>
  <c r="W99" i="6"/>
  <c r="X99" i="6"/>
  <c r="AA99" i="6" s="1"/>
  <c r="AC99" i="6"/>
  <c r="CD99" i="6"/>
  <c r="CE99" i="6"/>
  <c r="CF99" i="6"/>
  <c r="CG99" i="6"/>
  <c r="CH99" i="6"/>
  <c r="CO99" i="6"/>
  <c r="CP99" i="6" s="1"/>
  <c r="R100" i="6"/>
  <c r="CR100" i="6" s="1"/>
  <c r="U100" i="6"/>
  <c r="V100" i="6"/>
  <c r="BG100" i="6" s="1"/>
  <c r="W100" i="6"/>
  <c r="X100" i="6"/>
  <c r="AA100" i="6" s="1"/>
  <c r="AC100" i="6"/>
  <c r="CD100" i="6"/>
  <c r="CE100" i="6"/>
  <c r="CF100" i="6"/>
  <c r="CG100" i="6"/>
  <c r="CH100" i="6"/>
  <c r="CO100" i="6"/>
  <c r="CP100" i="6" s="1"/>
  <c r="CT64" i="6"/>
  <c r="CT58" i="6"/>
  <c r="CT76" i="6"/>
  <c r="CT67" i="6"/>
  <c r="CT79" i="6"/>
  <c r="CT65" i="6"/>
  <c r="CT60" i="6"/>
  <c r="CT63" i="6"/>
  <c r="CT59" i="6"/>
  <c r="CT75" i="6"/>
  <c r="CT80" i="6"/>
  <c r="CT56" i="6"/>
  <c r="CT55" i="6"/>
  <c r="BC54" i="6" l="1"/>
  <c r="DB61" i="6"/>
  <c r="BD61" i="6"/>
  <c r="BB62" i="6"/>
  <c r="AA59" i="6"/>
  <c r="AB59" i="6" s="1"/>
  <c r="AD59" i="6" s="1"/>
  <c r="AE59" i="6" s="1"/>
  <c r="BD58" i="6"/>
  <c r="DB79" i="6"/>
  <c r="BL96" i="6"/>
  <c r="BM54" i="6"/>
  <c r="DB54" i="6"/>
  <c r="BD54" i="6"/>
  <c r="DB84" i="6"/>
  <c r="Z91" i="6"/>
  <c r="Y91" i="6" s="1"/>
  <c r="BE91" i="6" s="1"/>
  <c r="BJ84" i="6"/>
  <c r="BL62" i="6"/>
  <c r="BI61" i="6"/>
  <c r="BL84" i="6"/>
  <c r="BD84" i="6"/>
  <c r="BI56" i="6"/>
  <c r="BC84" i="6"/>
  <c r="BD69" i="6"/>
  <c r="BG56" i="6"/>
  <c r="BA84" i="6"/>
  <c r="Z62" i="6"/>
  <c r="Y62" i="6" s="1"/>
  <c r="BE62" i="6" s="1"/>
  <c r="BB56" i="6"/>
  <c r="BG93" i="6"/>
  <c r="BH86" i="6"/>
  <c r="BB93" i="6"/>
  <c r="BF57" i="6"/>
  <c r="BC57" i="6"/>
  <c r="BH57" i="6"/>
  <c r="BG99" i="6"/>
  <c r="BV94" i="6"/>
  <c r="Z82" i="6"/>
  <c r="Y82" i="6" s="1"/>
  <c r="BE82" i="6" s="1"/>
  <c r="BV64" i="6"/>
  <c r="BB57" i="6"/>
  <c r="BJ78" i="6"/>
  <c r="BM73" i="6"/>
  <c r="BD72" i="6"/>
  <c r="BG67" i="6"/>
  <c r="BD85" i="6"/>
  <c r="BG83" i="6"/>
  <c r="BH76" i="6"/>
  <c r="BB73" i="6"/>
  <c r="Z57" i="6"/>
  <c r="Y57" i="6" s="1"/>
  <c r="BE57" i="6" s="1"/>
  <c r="BM91" i="6"/>
  <c r="BB90" i="6"/>
  <c r="BA73" i="6"/>
  <c r="Z67" i="6"/>
  <c r="Y67" i="6" s="1"/>
  <c r="BE67" i="6" s="1"/>
  <c r="DB62" i="6"/>
  <c r="BK62" i="6"/>
  <c r="BK57" i="6"/>
  <c r="BI54" i="6"/>
  <c r="BI91" i="6"/>
  <c r="BH62" i="6"/>
  <c r="DB57" i="6"/>
  <c r="BJ57" i="6"/>
  <c r="BA79" i="6"/>
  <c r="BH60" i="6"/>
  <c r="BL98" i="6"/>
  <c r="BK85" i="6"/>
  <c r="BL83" i="6"/>
  <c r="BD83" i="6"/>
  <c r="BV65" i="6"/>
  <c r="BV63" i="6"/>
  <c r="BL60" i="6"/>
  <c r="BC60" i="6"/>
  <c r="BB59" i="6"/>
  <c r="BL86" i="6"/>
  <c r="BC86" i="6"/>
  <c r="DB83" i="6"/>
  <c r="BA98" i="6"/>
  <c r="BI93" i="6"/>
  <c r="BL91" i="6"/>
  <c r="BK86" i="6"/>
  <c r="BB86" i="6"/>
  <c r="BG85" i="6"/>
  <c r="BH83" i="6"/>
  <c r="BC83" i="6"/>
  <c r="Z68" i="6"/>
  <c r="AB68" i="6" s="1"/>
  <c r="AD68" i="6" s="1"/>
  <c r="AE68" i="6" s="1"/>
  <c r="BL67" i="6"/>
  <c r="BG62" i="6"/>
  <c r="BK61" i="6"/>
  <c r="BJ60" i="6"/>
  <c r="BB60" i="6"/>
  <c r="Z98" i="6"/>
  <c r="AB98" i="6" s="1"/>
  <c r="AD98" i="6" s="1"/>
  <c r="AE98" i="6" s="1"/>
  <c r="BD93" i="6"/>
  <c r="BG86" i="6"/>
  <c r="BM83" i="6"/>
  <c r="BF83" i="6"/>
  <c r="Z83" i="6"/>
  <c r="Y83" i="6" s="1"/>
  <c r="BE83" i="6" s="1"/>
  <c r="BG60" i="6"/>
  <c r="Z60" i="6"/>
  <c r="Y60" i="6" s="1"/>
  <c r="BE60" i="6" s="1"/>
  <c r="BI59" i="6"/>
  <c r="BL57" i="6"/>
  <c r="BG57" i="6"/>
  <c r="BA57" i="6"/>
  <c r="BA97" i="6"/>
  <c r="Z100" i="6"/>
  <c r="AB100" i="6" s="1"/>
  <c r="AD100" i="6" s="1"/>
  <c r="AE100" i="6" s="1"/>
  <c r="BJ93" i="6"/>
  <c r="BC91" i="6"/>
  <c r="BV90" i="6"/>
  <c r="BD89" i="6"/>
  <c r="BL85" i="6"/>
  <c r="BF84" i="6"/>
  <c r="BI83" i="6"/>
  <c r="DB82" i="6"/>
  <c r="BJ82" i="6"/>
  <c r="BC66" i="6"/>
  <c r="BL61" i="6"/>
  <c r="BJ56" i="6"/>
  <c r="BG97" i="6"/>
  <c r="BK87" i="6"/>
  <c r="AB86" i="6"/>
  <c r="AD86" i="6" s="1"/>
  <c r="AE86" i="6" s="1"/>
  <c r="BK84" i="6"/>
  <c r="BB84" i="6"/>
  <c r="DB78" i="6"/>
  <c r="BL78" i="6"/>
  <c r="BM77" i="6"/>
  <c r="BL63" i="6"/>
  <c r="BG61" i="6"/>
  <c r="BC56" i="6"/>
  <c r="BJ87" i="6"/>
  <c r="BM80" i="6"/>
  <c r="BL77" i="6"/>
  <c r="BI63" i="6"/>
  <c r="DB93" i="6"/>
  <c r="BA93" i="6"/>
  <c r="BF87" i="6"/>
  <c r="BI84" i="6"/>
  <c r="DB80" i="6"/>
  <c r="BA80" i="6"/>
  <c r="BF78" i="6"/>
  <c r="BC61" i="6"/>
  <c r="BA56" i="6"/>
  <c r="BL100" i="6"/>
  <c r="Z97" i="6"/>
  <c r="AB97" i="6" s="1"/>
  <c r="AD97" i="6" s="1"/>
  <c r="AE97" i="6" s="1"/>
  <c r="BV93" i="6"/>
  <c r="BH91" i="6"/>
  <c r="BH84" i="6"/>
  <c r="Z84" i="6"/>
  <c r="AB84" i="6" s="1"/>
  <c r="AD84" i="6" s="1"/>
  <c r="AE84" i="6" s="1"/>
  <c r="BK83" i="6"/>
  <c r="BB83" i="6"/>
  <c r="AA55" i="6"/>
  <c r="AA51" i="6"/>
  <c r="BL97" i="6"/>
  <c r="BM93" i="6"/>
  <c r="Z93" i="6"/>
  <c r="AB93" i="6" s="1"/>
  <c r="AD93" i="6" s="1"/>
  <c r="AE93" i="6" s="1"/>
  <c r="BD91" i="6"/>
  <c r="BV89" i="6"/>
  <c r="Z87" i="6"/>
  <c r="AB87" i="6" s="1"/>
  <c r="AD87" i="6" s="1"/>
  <c r="AE87" i="6" s="1"/>
  <c r="BG84" i="6"/>
  <c r="BJ83" i="6"/>
  <c r="Z78" i="6"/>
  <c r="Y78" i="6" s="1"/>
  <c r="BE78" i="6" s="1"/>
  <c r="BV68" i="6"/>
  <c r="BJ66" i="6"/>
  <c r="Z61" i="6"/>
  <c r="Y61" i="6" s="1"/>
  <c r="BE61" i="6" s="1"/>
  <c r="BD60" i="6"/>
  <c r="BM56" i="6"/>
  <c r="Z56" i="6"/>
  <c r="BK54" i="6"/>
  <c r="AA52" i="6"/>
  <c r="BH54" i="6"/>
  <c r="BA88" i="6"/>
  <c r="BF88" i="6"/>
  <c r="BJ88" i="6"/>
  <c r="BB88" i="6"/>
  <c r="BG88" i="6"/>
  <c r="BK88" i="6"/>
  <c r="BA75" i="6"/>
  <c r="BV60" i="6"/>
  <c r="AA60" i="6"/>
  <c r="BV53" i="6"/>
  <c r="AA53" i="6"/>
  <c r="BV96" i="6"/>
  <c r="BD92" i="6"/>
  <c r="BH92" i="6"/>
  <c r="Z92" i="6"/>
  <c r="AB92" i="6" s="1"/>
  <c r="AD92" i="6" s="1"/>
  <c r="AE92" i="6" s="1"/>
  <c r="BL92" i="6"/>
  <c r="BH88" i="6"/>
  <c r="Z88" i="6"/>
  <c r="BB79" i="6"/>
  <c r="BD79" i="6"/>
  <c r="BI79" i="6"/>
  <c r="Z76" i="6"/>
  <c r="BB76" i="6"/>
  <c r="BL76" i="6"/>
  <c r="DB76" i="6"/>
  <c r="BF76" i="6"/>
  <c r="BM76" i="6"/>
  <c r="BV70" i="6"/>
  <c r="AA70" i="6"/>
  <c r="BM69" i="6"/>
  <c r="BI69" i="6"/>
  <c r="BL65" i="6"/>
  <c r="BC65" i="6"/>
  <c r="Z64" i="6"/>
  <c r="BA63" i="6"/>
  <c r="BF63" i="6"/>
  <c r="BJ63" i="6"/>
  <c r="DB63" i="6"/>
  <c r="BB63" i="6"/>
  <c r="BG63" i="6"/>
  <c r="BK63" i="6"/>
  <c r="BA58" i="6"/>
  <c r="BH58" i="6"/>
  <c r="BM58" i="6"/>
  <c r="DB58" i="6"/>
  <c r="BC58" i="6"/>
  <c r="BI58" i="6"/>
  <c r="BG55" i="6"/>
  <c r="BB55" i="6"/>
  <c r="BK55" i="6"/>
  <c r="Z55" i="6"/>
  <c r="BW55" i="6" s="1"/>
  <c r="BC55" i="6"/>
  <c r="DB55" i="6"/>
  <c r="AA95" i="6"/>
  <c r="BC90" i="6"/>
  <c r="BG90" i="6"/>
  <c r="BK90" i="6"/>
  <c r="BJ89" i="6"/>
  <c r="DB88" i="6"/>
  <c r="BM88" i="6"/>
  <c r="BD88" i="6"/>
  <c r="BD86" i="6"/>
  <c r="BI86" i="6"/>
  <c r="BM86" i="6"/>
  <c r="Y86" i="6"/>
  <c r="BE86" i="6" s="1"/>
  <c r="BA86" i="6"/>
  <c r="BF86" i="6"/>
  <c r="BJ86" i="6"/>
  <c r="DB86" i="6"/>
  <c r="BF77" i="6"/>
  <c r="BB77" i="6"/>
  <c r="BH77" i="6"/>
  <c r="AA71" i="6"/>
  <c r="BH63" i="6"/>
  <c r="Z63" i="6"/>
  <c r="BD62" i="6"/>
  <c r="BI62" i="6"/>
  <c r="BM62" i="6"/>
  <c r="BA62" i="6"/>
  <c r="BF62" i="6"/>
  <c r="BJ62" i="6"/>
  <c r="BK58" i="6"/>
  <c r="Z58" i="6"/>
  <c r="BV81" i="6"/>
  <c r="AA81" i="6"/>
  <c r="BB75" i="6"/>
  <c r="BD75" i="6"/>
  <c r="BL75" i="6"/>
  <c r="DB75" i="6"/>
  <c r="Z75" i="6"/>
  <c r="Y75" i="6" s="1"/>
  <c r="BE75" i="6" s="1"/>
  <c r="BF75" i="6"/>
  <c r="BD100" i="6"/>
  <c r="BA100" i="6"/>
  <c r="BH94" i="6"/>
  <c r="BD94" i="6"/>
  <c r="BM94" i="6"/>
  <c r="BL88" i="6"/>
  <c r="BC88" i="6"/>
  <c r="BL79" i="6"/>
  <c r="BI76" i="6"/>
  <c r="BI75" i="6"/>
  <c r="AA74" i="6"/>
  <c r="BC67" i="6"/>
  <c r="BB67" i="6"/>
  <c r="BJ67" i="6"/>
  <c r="BD67" i="6"/>
  <c r="BK67" i="6"/>
  <c r="BD66" i="6"/>
  <c r="BK66" i="6"/>
  <c r="Z66" i="6"/>
  <c r="BF66" i="6"/>
  <c r="BM63" i="6"/>
  <c r="BD63" i="6"/>
  <c r="BF59" i="6"/>
  <c r="BJ59" i="6"/>
  <c r="BA59" i="6"/>
  <c r="BM59" i="6"/>
  <c r="DB59" i="6"/>
  <c r="BG58" i="6"/>
  <c r="BV56" i="6"/>
  <c r="AA56" i="6"/>
  <c r="BJ55" i="6"/>
  <c r="AA54" i="6"/>
  <c r="AB54" i="6" s="1"/>
  <c r="BV54" i="6"/>
  <c r="BW54" i="6" s="1"/>
  <c r="BK93" i="6"/>
  <c r="BF93" i="6"/>
  <c r="BV86" i="6"/>
  <c r="BF82" i="6"/>
  <c r="AA72" i="6"/>
  <c r="BM61" i="6"/>
  <c r="BH61" i="6"/>
  <c r="DB60" i="6"/>
  <c r="BK60" i="6"/>
  <c r="BM57" i="6"/>
  <c r="BI57" i="6"/>
  <c r="DB56" i="6"/>
  <c r="BK56" i="6"/>
  <c r="Y54" i="6"/>
  <c r="BE54" i="6" s="1"/>
  <c r="BK52" i="6"/>
  <c r="Z52" i="6"/>
  <c r="Y52" i="6" s="1"/>
  <c r="BE52" i="6" s="1"/>
  <c r="AA50" i="6"/>
  <c r="Z90" i="6"/>
  <c r="BV78" i="6"/>
  <c r="AA78" i="6"/>
  <c r="BI70" i="6"/>
  <c r="BH70" i="6"/>
  <c r="BK64" i="6"/>
  <c r="BG64" i="6"/>
  <c r="BV100" i="6"/>
  <c r="BV98" i="6"/>
  <c r="Z96" i="6"/>
  <c r="Y96" i="6" s="1"/>
  <c r="BE96" i="6" s="1"/>
  <c r="BL95" i="6"/>
  <c r="BL94" i="6"/>
  <c r="BA94" i="6"/>
  <c r="Z94" i="6"/>
  <c r="BK92" i="6"/>
  <c r="BF90" i="6"/>
  <c r="BM89" i="6"/>
  <c r="BI89" i="6"/>
  <c r="BC89" i="6"/>
  <c r="Z89" i="6"/>
  <c r="BD87" i="6"/>
  <c r="BI87" i="6"/>
  <c r="BM87" i="6"/>
  <c r="BB81" i="6"/>
  <c r="BH81" i="6"/>
  <c r="BF81" i="6"/>
  <c r="BL80" i="6"/>
  <c r="BD70" i="6"/>
  <c r="BF64" i="6"/>
  <c r="BK51" i="6"/>
  <c r="Z51" i="6"/>
  <c r="BW51" i="6" s="1"/>
  <c r="BV99" i="6"/>
  <c r="BV97" i="6"/>
  <c r="BA96" i="6"/>
  <c r="BG95" i="6"/>
  <c r="BI94" i="6"/>
  <c r="BL93" i="6"/>
  <c r="BH93" i="6"/>
  <c r="DB92" i="6"/>
  <c r="BJ92" i="6"/>
  <c r="BF92" i="6"/>
  <c r="BA92" i="6"/>
  <c r="BK91" i="6"/>
  <c r="BG91" i="6"/>
  <c r="BB91" i="6"/>
  <c r="BM90" i="6"/>
  <c r="BI90" i="6"/>
  <c r="BD90" i="6"/>
  <c r="BL89" i="6"/>
  <c r="BH89" i="6"/>
  <c r="BH87" i="6"/>
  <c r="BB87" i="6"/>
  <c r="BI85" i="6"/>
  <c r="BC85" i="6"/>
  <c r="AA83" i="6"/>
  <c r="BA70" i="6"/>
  <c r="BV69" i="6"/>
  <c r="AA69" i="6"/>
  <c r="AA67" i="6"/>
  <c r="BV67" i="6"/>
  <c r="BB64" i="6"/>
  <c r="AA61" i="6"/>
  <c r="BV61" i="6"/>
  <c r="BL50" i="6"/>
  <c r="Z50" i="6"/>
  <c r="BW50" i="6" s="1"/>
  <c r="BH50" i="6"/>
  <c r="BD50" i="6"/>
  <c r="BA89" i="6"/>
  <c r="BF89" i="6"/>
  <c r="Z80" i="6"/>
  <c r="BD80" i="6"/>
  <c r="BJ80" i="6"/>
  <c r="BB80" i="6"/>
  <c r="BI80" i="6"/>
  <c r="BV73" i="6"/>
  <c r="AA73" i="6"/>
  <c r="AA66" i="6"/>
  <c r="BV66" i="6"/>
  <c r="BL51" i="6"/>
  <c r="BC51" i="6"/>
  <c r="BG96" i="6"/>
  <c r="BG92" i="6"/>
  <c r="BB92" i="6"/>
  <c r="BJ90" i="6"/>
  <c r="BA90" i="6"/>
  <c r="Y85" i="6"/>
  <c r="BE85" i="6" s="1"/>
  <c r="BA85" i="6"/>
  <c r="BF85" i="6"/>
  <c r="BJ85" i="6"/>
  <c r="BV77" i="6"/>
  <c r="AA77" i="6"/>
  <c r="Z70" i="6"/>
  <c r="DB94" i="6"/>
  <c r="BM92" i="6"/>
  <c r="BI92" i="6"/>
  <c r="DB91" i="6"/>
  <c r="BJ91" i="6"/>
  <c r="BF91" i="6"/>
  <c r="BL90" i="6"/>
  <c r="BH90" i="6"/>
  <c r="DB89" i="6"/>
  <c r="BK89" i="6"/>
  <c r="BG89" i="6"/>
  <c r="DB87" i="6"/>
  <c r="BL87" i="6"/>
  <c r="BG87" i="6"/>
  <c r="BA87" i="6"/>
  <c r="DB85" i="6"/>
  <c r="BM85" i="6"/>
  <c r="BH85" i="6"/>
  <c r="BB85" i="6"/>
  <c r="AA85" i="6"/>
  <c r="AB85" i="6" s="1"/>
  <c r="AD85" i="6" s="1"/>
  <c r="BV85" i="6"/>
  <c r="BV82" i="6"/>
  <c r="AA82" i="6"/>
  <c r="BL81" i="6"/>
  <c r="BF80" i="6"/>
  <c r="BL74" i="6"/>
  <c r="DB74" i="6"/>
  <c r="BJ74" i="6"/>
  <c r="BD71" i="6"/>
  <c r="DB70" i="6"/>
  <c r="BM70" i="6"/>
  <c r="Y59" i="6"/>
  <c r="BE59" i="6" s="1"/>
  <c r="BD59" i="6"/>
  <c r="BH59" i="6"/>
  <c r="BL59" i="6"/>
  <c r="BC59" i="6"/>
  <c r="BG59" i="6"/>
  <c r="BK59" i="6"/>
  <c r="BA55" i="6"/>
  <c r="BI55" i="6"/>
  <c r="BM55" i="6"/>
  <c r="BD55" i="6"/>
  <c r="BH55" i="6"/>
  <c r="BL55" i="6"/>
  <c r="BC52" i="6"/>
  <c r="BL52" i="6"/>
  <c r="BF79" i="6"/>
  <c r="Z79" i="6"/>
  <c r="Y79" i="6" s="1"/>
  <c r="BE79" i="6" s="1"/>
  <c r="BJ76" i="6"/>
  <c r="BD76" i="6"/>
  <c r="BL69" i="6"/>
  <c r="BA69" i="6"/>
  <c r="Z69" i="6"/>
  <c r="Y69" i="6" s="1"/>
  <c r="BE69" i="6" s="1"/>
  <c r="BL66" i="6"/>
  <c r="BG66" i="6"/>
  <c r="BB66" i="6"/>
  <c r="BJ61" i="6"/>
  <c r="BF61" i="6"/>
  <c r="BA61" i="6"/>
  <c r="BM60" i="6"/>
  <c r="BI60" i="6"/>
  <c r="BA60" i="6"/>
  <c r="BJ58" i="6"/>
  <c r="BF58" i="6"/>
  <c r="BB58" i="6"/>
  <c r="BL56" i="6"/>
  <c r="BH56" i="6"/>
  <c r="BD56" i="6"/>
  <c r="BL54" i="6"/>
  <c r="BG54" i="6"/>
  <c r="BA54" i="6"/>
  <c r="BB99" i="6"/>
  <c r="BF99" i="6"/>
  <c r="BJ99" i="6"/>
  <c r="BB98" i="6"/>
  <c r="BF98" i="6"/>
  <c r="BJ98" i="6"/>
  <c r="BB95" i="6"/>
  <c r="BF95" i="6"/>
  <c r="BJ95" i="6"/>
  <c r="DB99" i="6"/>
  <c r="BK99" i="6"/>
  <c r="DB98" i="6"/>
  <c r="BK97" i="6"/>
  <c r="BK96" i="6"/>
  <c r="BK95" i="6"/>
  <c r="BV91" i="6"/>
  <c r="BV87" i="6"/>
  <c r="BI100" i="6"/>
  <c r="BI99" i="6"/>
  <c r="BD99" i="6"/>
  <c r="BI98" i="6"/>
  <c r="BD98" i="6"/>
  <c r="BI97" i="6"/>
  <c r="BI96" i="6"/>
  <c r="BI95" i="6"/>
  <c r="BD95" i="6"/>
  <c r="BB94" i="6"/>
  <c r="BF94" i="6"/>
  <c r="BJ94" i="6"/>
  <c r="BC94" i="6"/>
  <c r="BG94" i="6"/>
  <c r="BK94" i="6"/>
  <c r="BV92" i="6"/>
  <c r="BV88" i="6"/>
  <c r="BV84" i="6"/>
  <c r="BV75" i="6"/>
  <c r="AA75" i="6"/>
  <c r="BC74" i="6"/>
  <c r="BG74" i="6"/>
  <c r="BK74" i="6"/>
  <c r="BB74" i="6"/>
  <c r="BH74" i="6"/>
  <c r="BM74" i="6"/>
  <c r="BD74" i="6"/>
  <c r="BI74" i="6"/>
  <c r="Z74" i="6"/>
  <c r="BF74" i="6"/>
  <c r="BC73" i="6"/>
  <c r="BG73" i="6"/>
  <c r="BK73" i="6"/>
  <c r="BD73" i="6"/>
  <c r="BI73" i="6"/>
  <c r="Z73" i="6"/>
  <c r="BJ73" i="6"/>
  <c r="DB73" i="6"/>
  <c r="BF73" i="6"/>
  <c r="BH73" i="6"/>
  <c r="BB71" i="6"/>
  <c r="BF71" i="6"/>
  <c r="BJ71" i="6"/>
  <c r="BC71" i="6"/>
  <c r="BG71" i="6"/>
  <c r="BK71" i="6"/>
  <c r="BH71" i="6"/>
  <c r="Z71" i="6"/>
  <c r="BA71" i="6"/>
  <c r="BI71" i="6"/>
  <c r="DB71" i="6"/>
  <c r="BL71" i="6"/>
  <c r="BA68" i="6"/>
  <c r="BI68" i="6"/>
  <c r="BM68" i="6"/>
  <c r="BC68" i="6"/>
  <c r="BH68" i="6"/>
  <c r="BD68" i="6"/>
  <c r="BJ68" i="6"/>
  <c r="BF68" i="6"/>
  <c r="DB68" i="6"/>
  <c r="BG68" i="6"/>
  <c r="BK68" i="6"/>
  <c r="BL68" i="6"/>
  <c r="AA62" i="6"/>
  <c r="BV62" i="6"/>
  <c r="BV58" i="6"/>
  <c r="AA58" i="6"/>
  <c r="BB100" i="6"/>
  <c r="BF100" i="6"/>
  <c r="BJ100" i="6"/>
  <c r="BA99" i="6"/>
  <c r="Z99" i="6"/>
  <c r="BW99" i="6" s="1"/>
  <c r="BB97" i="6"/>
  <c r="BF97" i="6"/>
  <c r="BJ97" i="6"/>
  <c r="BB96" i="6"/>
  <c r="BF96" i="6"/>
  <c r="BJ96" i="6"/>
  <c r="Z95" i="6"/>
  <c r="BB72" i="6"/>
  <c r="BF72" i="6"/>
  <c r="BJ72" i="6"/>
  <c r="Y72" i="6"/>
  <c r="BE72" i="6" s="1"/>
  <c r="BC72" i="6"/>
  <c r="BG72" i="6"/>
  <c r="BK72" i="6"/>
  <c r="BM72" i="6"/>
  <c r="DB72" i="6"/>
  <c r="BH72" i="6"/>
  <c r="BL72" i="6"/>
  <c r="BA72" i="6"/>
  <c r="DB100" i="6"/>
  <c r="BK100" i="6"/>
  <c r="BK98" i="6"/>
  <c r="DB97" i="6"/>
  <c r="DB96" i="6"/>
  <c r="DB95" i="6"/>
  <c r="BM100" i="6"/>
  <c r="BH100" i="6"/>
  <c r="BC100" i="6"/>
  <c r="BM99" i="6"/>
  <c r="BH99" i="6"/>
  <c r="BC99" i="6"/>
  <c r="BM98" i="6"/>
  <c r="BH98" i="6"/>
  <c r="BC98" i="6"/>
  <c r="BM97" i="6"/>
  <c r="BH97" i="6"/>
  <c r="BC97" i="6"/>
  <c r="BM96" i="6"/>
  <c r="BH96" i="6"/>
  <c r="BC96" i="6"/>
  <c r="BM95" i="6"/>
  <c r="BH95" i="6"/>
  <c r="BC95" i="6"/>
  <c r="BV76" i="6"/>
  <c r="AA76" i="6"/>
  <c r="BI72" i="6"/>
  <c r="BL82" i="6"/>
  <c r="BM81" i="6"/>
  <c r="BV80" i="6"/>
  <c r="AA80" i="6"/>
  <c r="BV79" i="6"/>
  <c r="AA79" i="6"/>
  <c r="BC78" i="6"/>
  <c r="BG78" i="6"/>
  <c r="BK78" i="6"/>
  <c r="BB78" i="6"/>
  <c r="BH78" i="6"/>
  <c r="BM78" i="6"/>
  <c r="BD78" i="6"/>
  <c r="BI78" i="6"/>
  <c r="BC77" i="6"/>
  <c r="BG77" i="6"/>
  <c r="BK77" i="6"/>
  <c r="BD77" i="6"/>
  <c r="BI77" i="6"/>
  <c r="Z77" i="6"/>
  <c r="BJ77" i="6"/>
  <c r="DB77" i="6"/>
  <c r="BV57" i="6"/>
  <c r="AA57" i="6"/>
  <c r="BB53" i="6"/>
  <c r="BF53" i="6"/>
  <c r="BJ53" i="6"/>
  <c r="BK53" i="6"/>
  <c r="DB53" i="6"/>
  <c r="BA53" i="6"/>
  <c r="BG53" i="6"/>
  <c r="BL53" i="6"/>
  <c r="BH53" i="6"/>
  <c r="Z53" i="6"/>
  <c r="BW53" i="6" s="1"/>
  <c r="BI53" i="6"/>
  <c r="BM53" i="6"/>
  <c r="BC53" i="6"/>
  <c r="BD53" i="6"/>
  <c r="BC82" i="6"/>
  <c r="BG82" i="6"/>
  <c r="BK82" i="6"/>
  <c r="BB82" i="6"/>
  <c r="BH82" i="6"/>
  <c r="BM82" i="6"/>
  <c r="BD82" i="6"/>
  <c r="BI82" i="6"/>
  <c r="BC81" i="6"/>
  <c r="BG81" i="6"/>
  <c r="BK81" i="6"/>
  <c r="BD81" i="6"/>
  <c r="BI81" i="6"/>
  <c r="Z81" i="6"/>
  <c r="BJ81" i="6"/>
  <c r="DB81" i="6"/>
  <c r="BA65" i="6"/>
  <c r="BI65" i="6"/>
  <c r="BM65" i="6"/>
  <c r="DB65" i="6"/>
  <c r="BD65" i="6"/>
  <c r="BJ65" i="6"/>
  <c r="BF65" i="6"/>
  <c r="BK65" i="6"/>
  <c r="BG65" i="6"/>
  <c r="Z65" i="6"/>
  <c r="BH65" i="6"/>
  <c r="BC80" i="6"/>
  <c r="BG80" i="6"/>
  <c r="BK80" i="6"/>
  <c r="BM79" i="6"/>
  <c r="BH79" i="6"/>
  <c r="BC76" i="6"/>
  <c r="BG76" i="6"/>
  <c r="BK76" i="6"/>
  <c r="BM75" i="6"/>
  <c r="BH75" i="6"/>
  <c r="BB70" i="6"/>
  <c r="BF70" i="6"/>
  <c r="BJ70" i="6"/>
  <c r="BC70" i="6"/>
  <c r="BG70" i="6"/>
  <c r="BK70" i="6"/>
  <c r="DB69" i="6"/>
  <c r="BA64" i="6"/>
  <c r="BI64" i="6"/>
  <c r="BM64" i="6"/>
  <c r="DB64" i="6"/>
  <c r="BC64" i="6"/>
  <c r="BH64" i="6"/>
  <c r="BD64" i="6"/>
  <c r="BJ64" i="6"/>
  <c r="BC79" i="6"/>
  <c r="BG79" i="6"/>
  <c r="BK79" i="6"/>
  <c r="BC75" i="6"/>
  <c r="BG75" i="6"/>
  <c r="BK75" i="6"/>
  <c r="BB69" i="6"/>
  <c r="BF69" i="6"/>
  <c r="BJ69" i="6"/>
  <c r="BC69" i="6"/>
  <c r="BG69" i="6"/>
  <c r="BK69" i="6"/>
  <c r="BH67" i="6"/>
  <c r="BA66" i="6"/>
  <c r="BI66" i="6"/>
  <c r="BM66" i="6"/>
  <c r="DB66" i="6"/>
  <c r="BA67" i="6"/>
  <c r="BI67" i="6"/>
  <c r="BM67" i="6"/>
  <c r="DB67" i="6"/>
  <c r="BA52" i="6"/>
  <c r="BI52" i="6"/>
  <c r="BM52" i="6"/>
  <c r="DB52" i="6"/>
  <c r="BB52" i="6"/>
  <c r="BF52" i="6"/>
  <c r="BJ52" i="6"/>
  <c r="BG52" i="6"/>
  <c r="BH52" i="6"/>
  <c r="BA51" i="6"/>
  <c r="BI51" i="6"/>
  <c r="BM51" i="6"/>
  <c r="DB51" i="6"/>
  <c r="BB51" i="6"/>
  <c r="BF51" i="6"/>
  <c r="BJ51" i="6"/>
  <c r="BG51" i="6"/>
  <c r="BH51" i="6"/>
  <c r="BB54" i="6"/>
  <c r="BF54" i="6"/>
  <c r="BJ54" i="6"/>
  <c r="BC50" i="6"/>
  <c r="BG50" i="6"/>
  <c r="BK50" i="6"/>
  <c r="BA50" i="6"/>
  <c r="BI50" i="6"/>
  <c r="BM50" i="6"/>
  <c r="DB50" i="6"/>
  <c r="BB50" i="6"/>
  <c r="BF50" i="6"/>
  <c r="BJ50" i="6"/>
  <c r="U12" i="6"/>
  <c r="V12" i="6"/>
  <c r="W12" i="6"/>
  <c r="X12" i="6"/>
  <c r="U13" i="6"/>
  <c r="V13" i="6"/>
  <c r="W13" i="6"/>
  <c r="BW13" i="6" s="1"/>
  <c r="X13" i="6"/>
  <c r="U14" i="6"/>
  <c r="V14" i="6"/>
  <c r="W14" i="6"/>
  <c r="BW14" i="6" s="1"/>
  <c r="X14" i="6"/>
  <c r="U15" i="6"/>
  <c r="V15" i="6"/>
  <c r="W15" i="6"/>
  <c r="BW15" i="6" s="1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BW21" i="6" s="1"/>
  <c r="X21" i="6"/>
  <c r="U22" i="6"/>
  <c r="V22" i="6"/>
  <c r="W22" i="6"/>
  <c r="BW22" i="6" s="1"/>
  <c r="X22" i="6"/>
  <c r="U23" i="6"/>
  <c r="V23" i="6"/>
  <c r="W23" i="6"/>
  <c r="BW23" i="6" s="1"/>
  <c r="X23" i="6"/>
  <c r="U24" i="6"/>
  <c r="V24" i="6"/>
  <c r="W24" i="6"/>
  <c r="BW24" i="6" s="1"/>
  <c r="X24" i="6"/>
  <c r="U25" i="6"/>
  <c r="V25" i="6"/>
  <c r="W25" i="6"/>
  <c r="BW25" i="6" s="1"/>
  <c r="X25" i="6"/>
  <c r="U26" i="6"/>
  <c r="V26" i="6"/>
  <c r="W26" i="6"/>
  <c r="BW26" i="6" s="1"/>
  <c r="X26" i="6"/>
  <c r="U27" i="6"/>
  <c r="V27" i="6"/>
  <c r="W27" i="6"/>
  <c r="BW27" i="6" s="1"/>
  <c r="X27" i="6"/>
  <c r="U28" i="6"/>
  <c r="V28" i="6"/>
  <c r="DB28" i="6" s="1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X11" i="6"/>
  <c r="W11" i="6"/>
  <c r="U11" i="6"/>
  <c r="V11" i="6"/>
  <c r="CT97" i="6"/>
  <c r="CT99" i="6"/>
  <c r="CT61" i="6"/>
  <c r="CT84" i="6"/>
  <c r="CT57" i="6"/>
  <c r="CT73" i="6"/>
  <c r="CT88" i="6"/>
  <c r="CT74" i="6"/>
  <c r="CT93" i="6"/>
  <c r="CT51" i="6"/>
  <c r="CT62" i="6"/>
  <c r="CT95" i="6"/>
  <c r="CT81" i="6"/>
  <c r="CT83" i="6"/>
  <c r="CT94" i="6"/>
  <c r="CT85" i="6"/>
  <c r="CT87" i="6"/>
  <c r="CT89" i="6"/>
  <c r="CT70" i="6"/>
  <c r="CT77" i="6"/>
  <c r="CT54" i="6"/>
  <c r="CT66" i="6"/>
  <c r="CT50" i="6"/>
  <c r="CT53" i="6"/>
  <c r="CT52" i="6"/>
  <c r="CT98" i="6"/>
  <c r="CT72" i="6"/>
  <c r="CT90" i="6"/>
  <c r="CT96" i="6"/>
  <c r="CT69" i="6"/>
  <c r="CT71" i="6"/>
  <c r="CT78" i="6"/>
  <c r="CT100" i="6"/>
  <c r="CT91" i="6"/>
  <c r="CT92" i="6"/>
  <c r="CT68" i="6"/>
  <c r="CT86" i="6"/>
  <c r="CT82" i="6"/>
  <c r="Y87" i="6" l="1"/>
  <c r="BE87" i="6" s="1"/>
  <c r="Y100" i="6"/>
  <c r="BE100" i="6" s="1"/>
  <c r="AB91" i="6"/>
  <c r="AD91" i="6" s="1"/>
  <c r="AE91" i="6" s="1"/>
  <c r="BW100" i="6"/>
  <c r="Y50" i="6"/>
  <c r="BE50" i="6" s="1"/>
  <c r="Y92" i="6"/>
  <c r="BE92" i="6" s="1"/>
  <c r="BW52" i="6"/>
  <c r="AB57" i="6"/>
  <c r="AD57" i="6" s="1"/>
  <c r="AE57" i="6" s="1"/>
  <c r="AB60" i="6"/>
  <c r="AD60" i="6" s="1"/>
  <c r="AB62" i="6"/>
  <c r="AD62" i="6" s="1"/>
  <c r="Y98" i="6"/>
  <c r="BE98" i="6" s="1"/>
  <c r="Y68" i="6"/>
  <c r="BE68" i="6" s="1"/>
  <c r="AB67" i="6"/>
  <c r="AD67" i="6" s="1"/>
  <c r="AB56" i="6"/>
  <c r="AD56" i="6" s="1"/>
  <c r="AE56" i="6" s="1"/>
  <c r="AB90" i="6"/>
  <c r="AD90" i="6" s="1"/>
  <c r="AE90" i="6" s="1"/>
  <c r="AB81" i="6"/>
  <c r="AD81" i="6" s="1"/>
  <c r="AE81" i="6" s="1"/>
  <c r="AB71" i="6"/>
  <c r="AD71" i="6" s="1"/>
  <c r="AE71" i="6" s="1"/>
  <c r="Y80" i="6"/>
  <c r="BE80" i="6" s="1"/>
  <c r="AB80" i="6"/>
  <c r="AD80" i="6" s="1"/>
  <c r="AE80" i="6" s="1"/>
  <c r="AB96" i="6"/>
  <c r="AD96" i="6" s="1"/>
  <c r="AE96" i="6" s="1"/>
  <c r="Y76" i="6"/>
  <c r="BE76" i="6" s="1"/>
  <c r="AB76" i="6"/>
  <c r="AD76" i="6" s="1"/>
  <c r="AE76" i="6" s="1"/>
  <c r="AB79" i="6"/>
  <c r="AD79" i="6" s="1"/>
  <c r="AE79" i="6" s="1"/>
  <c r="AD54" i="6"/>
  <c r="AE54" i="6" s="1"/>
  <c r="AB77" i="6"/>
  <c r="AD77" i="6" s="1"/>
  <c r="AE77" i="6" s="1"/>
  <c r="AE85" i="6"/>
  <c r="AB74" i="6"/>
  <c r="AD74" i="6" s="1"/>
  <c r="AE74" i="6" s="1"/>
  <c r="AE67" i="6"/>
  <c r="Y56" i="6"/>
  <c r="BE56" i="6" s="1"/>
  <c r="Y58" i="6"/>
  <c r="BE58" i="6" s="1"/>
  <c r="AB58" i="6"/>
  <c r="AD58" i="6" s="1"/>
  <c r="AE58" i="6" s="1"/>
  <c r="Y63" i="6"/>
  <c r="BE63" i="6" s="1"/>
  <c r="AB63" i="6"/>
  <c r="AD63" i="6" s="1"/>
  <c r="AE63" i="6" s="1"/>
  <c r="Y55" i="6"/>
  <c r="BE55" i="6" s="1"/>
  <c r="AB55" i="6"/>
  <c r="AD55" i="6" s="1"/>
  <c r="AE55" i="6" s="1"/>
  <c r="AB83" i="6"/>
  <c r="AD83" i="6" s="1"/>
  <c r="AE83" i="6" s="1"/>
  <c r="Y93" i="6"/>
  <c r="BE93" i="6" s="1"/>
  <c r="AB65" i="6"/>
  <c r="AD65" i="6" s="1"/>
  <c r="AE65" i="6" s="1"/>
  <c r="AB73" i="6"/>
  <c r="AD73" i="6" s="1"/>
  <c r="AE73" i="6" s="1"/>
  <c r="AB94" i="6"/>
  <c r="AD94" i="6" s="1"/>
  <c r="AE94" i="6" s="1"/>
  <c r="AB75" i="6"/>
  <c r="AD75" i="6" s="1"/>
  <c r="AE75" i="6" s="1"/>
  <c r="AB64" i="6"/>
  <c r="AD64" i="6" s="1"/>
  <c r="AE64" i="6" s="1"/>
  <c r="AB88" i="6"/>
  <c r="AD88" i="6" s="1"/>
  <c r="AE88" i="6" s="1"/>
  <c r="AB61" i="6"/>
  <c r="AD61" i="6" s="1"/>
  <c r="AE61" i="6" s="1"/>
  <c r="AB70" i="6"/>
  <c r="AD70" i="6" s="1"/>
  <c r="AE70" i="6" s="1"/>
  <c r="Y97" i="6"/>
  <c r="BE97" i="6" s="1"/>
  <c r="AB69" i="6"/>
  <c r="AD69" i="6" s="1"/>
  <c r="AE69" i="6" s="1"/>
  <c r="AE60" i="6"/>
  <c r="AB72" i="6"/>
  <c r="AD72" i="6" s="1"/>
  <c r="AE72" i="6" s="1"/>
  <c r="AB99" i="6"/>
  <c r="AD99" i="6" s="1"/>
  <c r="AE99" i="6" s="1"/>
  <c r="AE62" i="6"/>
  <c r="AB89" i="6"/>
  <c r="AD89" i="6" s="1"/>
  <c r="AE89" i="6" s="1"/>
  <c r="AB95" i="6"/>
  <c r="AD95" i="6" s="1"/>
  <c r="AE95" i="6" s="1"/>
  <c r="Y66" i="6"/>
  <c r="BE66" i="6" s="1"/>
  <c r="AB66" i="6"/>
  <c r="AD66" i="6" s="1"/>
  <c r="AE66" i="6" s="1"/>
  <c r="AB78" i="6"/>
  <c r="AD78" i="6" s="1"/>
  <c r="AE78" i="6" s="1"/>
  <c r="AB82" i="6"/>
  <c r="AD82" i="6" s="1"/>
  <c r="AE82" i="6" s="1"/>
  <c r="Y84" i="6"/>
  <c r="BE84" i="6" s="1"/>
  <c r="BJ42" i="6"/>
  <c r="BM42" i="6"/>
  <c r="Z42" i="6"/>
  <c r="AB50" i="6"/>
  <c r="AB53" i="6"/>
  <c r="AB52" i="6"/>
  <c r="AB51" i="6"/>
  <c r="Y81" i="6"/>
  <c r="BE81" i="6" s="1"/>
  <c r="Y89" i="6"/>
  <c r="BE89" i="6" s="1"/>
  <c r="Y64" i="6"/>
  <c r="BE64" i="6" s="1"/>
  <c r="Y88" i="6"/>
  <c r="BE88" i="6" s="1"/>
  <c r="Y51" i="6"/>
  <c r="BE51" i="6" s="1"/>
  <c r="Y70" i="6"/>
  <c r="BE70" i="6" s="1"/>
  <c r="Y73" i="6"/>
  <c r="BE73" i="6" s="1"/>
  <c r="Y94" i="6"/>
  <c r="BE94" i="6" s="1"/>
  <c r="Y95" i="6"/>
  <c r="BE95" i="6" s="1"/>
  <c r="Y74" i="6"/>
  <c r="BE74" i="6" s="1"/>
  <c r="Y77" i="6"/>
  <c r="BE77" i="6" s="1"/>
  <c r="Y90" i="6"/>
  <c r="BE90" i="6" s="1"/>
  <c r="Y65" i="6"/>
  <c r="BE65" i="6" s="1"/>
  <c r="Y53" i="6"/>
  <c r="BE53" i="6" s="1"/>
  <c r="Y99" i="6"/>
  <c r="BE99" i="6" s="1"/>
  <c r="Y71" i="6"/>
  <c r="BE71" i="6" s="1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11" i="6"/>
  <c r="AD51" i="6" l="1"/>
  <c r="AE51" i="6" s="1"/>
  <c r="AD52" i="6"/>
  <c r="AE52" i="6" s="1"/>
  <c r="AD53" i="6"/>
  <c r="AE53" i="6" s="1"/>
  <c r="AD50" i="6"/>
  <c r="AE50" i="6" s="1"/>
  <c r="BB11" i="6"/>
  <c r="R12" i="6" l="1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11" i="6"/>
  <c r="BB22" i="6" l="1"/>
  <c r="Z22" i="6"/>
  <c r="AA22" i="6"/>
  <c r="BA22" i="6"/>
  <c r="BF22" i="6"/>
  <c r="BI22" i="6"/>
  <c r="BJ22" i="6"/>
  <c r="BV22" i="6"/>
  <c r="CD22" i="6"/>
  <c r="CE22" i="6"/>
  <c r="CF22" i="6"/>
  <c r="CG22" i="6"/>
  <c r="CH22" i="6"/>
  <c r="CO22" i="6"/>
  <c r="CP22" i="6" s="1"/>
  <c r="CR22" i="6"/>
  <c r="CR23" i="6"/>
  <c r="AA23" i="6"/>
  <c r="BV23" i="6"/>
  <c r="CD23" i="6"/>
  <c r="CE23" i="6"/>
  <c r="CF23" i="6"/>
  <c r="CG23" i="6"/>
  <c r="CH23" i="6"/>
  <c r="CO23" i="6"/>
  <c r="CP23" i="6" s="1"/>
  <c r="CR24" i="6"/>
  <c r="AA24" i="6"/>
  <c r="BA24" i="6"/>
  <c r="BF24" i="6"/>
  <c r="BJ24" i="6"/>
  <c r="BV24" i="6"/>
  <c r="CD24" i="6"/>
  <c r="CE24" i="6"/>
  <c r="CF24" i="6"/>
  <c r="CG24" i="6"/>
  <c r="CH24" i="6"/>
  <c r="CO24" i="6"/>
  <c r="CP24" i="6" s="1"/>
  <c r="Z25" i="6"/>
  <c r="BA25" i="6"/>
  <c r="BB25" i="6"/>
  <c r="BC25" i="6"/>
  <c r="BF25" i="6"/>
  <c r="BG25" i="6"/>
  <c r="BI25" i="6"/>
  <c r="BJ25" i="6"/>
  <c r="BK25" i="6"/>
  <c r="BM25" i="6"/>
  <c r="CD25" i="6"/>
  <c r="CE25" i="6"/>
  <c r="CF25" i="6"/>
  <c r="CG25" i="6"/>
  <c r="CH25" i="6"/>
  <c r="CO25" i="6"/>
  <c r="CP25" i="6" s="1"/>
  <c r="CR25" i="6"/>
  <c r="CR26" i="6"/>
  <c r="AA26" i="6"/>
  <c r="BV26" i="6"/>
  <c r="CD26" i="6"/>
  <c r="CE26" i="6"/>
  <c r="CF26" i="6"/>
  <c r="CG26" i="6"/>
  <c r="CH26" i="6"/>
  <c r="CO26" i="6"/>
  <c r="CP26" i="6" s="1"/>
  <c r="CR27" i="6"/>
  <c r="BA27" i="6"/>
  <c r="BI27" i="6"/>
  <c r="BL27" i="6"/>
  <c r="CD27" i="6"/>
  <c r="CE27" i="6"/>
  <c r="CF27" i="6"/>
  <c r="CG27" i="6"/>
  <c r="CH27" i="6"/>
  <c r="CO27" i="6"/>
  <c r="CP27" i="6" s="1"/>
  <c r="AA28" i="6"/>
  <c r="Z28" i="6"/>
  <c r="BA28" i="6"/>
  <c r="BB28" i="6"/>
  <c r="BC28" i="6"/>
  <c r="BD28" i="6"/>
  <c r="BF28" i="6"/>
  <c r="BG28" i="6"/>
  <c r="BH28" i="6"/>
  <c r="BI28" i="6"/>
  <c r="BJ28" i="6"/>
  <c r="BK28" i="6"/>
  <c r="BL28" i="6"/>
  <c r="BM28" i="6"/>
  <c r="CD28" i="6"/>
  <c r="CE28" i="6"/>
  <c r="CF28" i="6"/>
  <c r="CG28" i="6"/>
  <c r="CH28" i="6"/>
  <c r="CO28" i="6"/>
  <c r="CP28" i="6" s="1"/>
  <c r="CR28" i="6"/>
  <c r="BD29" i="6"/>
  <c r="CD29" i="6"/>
  <c r="CE29" i="6"/>
  <c r="CF29" i="6"/>
  <c r="CG29" i="6"/>
  <c r="CH29" i="6"/>
  <c r="CO29" i="6"/>
  <c r="CP29" i="6" s="1"/>
  <c r="CR29" i="6"/>
  <c r="AA30" i="6"/>
  <c r="Z30" i="6"/>
  <c r="BA30" i="6"/>
  <c r="BB30" i="6"/>
  <c r="BC30" i="6"/>
  <c r="BD30" i="6"/>
  <c r="BF30" i="6"/>
  <c r="BG30" i="6"/>
  <c r="BH30" i="6"/>
  <c r="BI30" i="6"/>
  <c r="BJ30" i="6"/>
  <c r="BK30" i="6"/>
  <c r="BL30" i="6"/>
  <c r="BM30" i="6"/>
  <c r="CD30" i="6"/>
  <c r="CE30" i="6"/>
  <c r="CF30" i="6"/>
  <c r="CG30" i="6"/>
  <c r="CH30" i="6"/>
  <c r="CO30" i="6"/>
  <c r="CP30" i="6" s="1"/>
  <c r="CR30" i="6"/>
  <c r="CR31" i="6"/>
  <c r="BB31" i="6"/>
  <c r="BG31" i="6"/>
  <c r="BJ31" i="6"/>
  <c r="BM31" i="6"/>
  <c r="CD31" i="6"/>
  <c r="CE31" i="6"/>
  <c r="CF31" i="6"/>
  <c r="CG31" i="6"/>
  <c r="CH31" i="6"/>
  <c r="CO31" i="6"/>
  <c r="CP31" i="6" s="1"/>
  <c r="CR32" i="6"/>
  <c r="BJ32" i="6"/>
  <c r="BD32" i="6"/>
  <c r="BM32" i="6"/>
  <c r="CD32" i="6"/>
  <c r="CE32" i="6"/>
  <c r="CF32" i="6"/>
  <c r="CG32" i="6"/>
  <c r="CH32" i="6"/>
  <c r="CO32" i="6"/>
  <c r="CP32" i="6" s="1"/>
  <c r="CR33" i="6"/>
  <c r="BA33" i="6"/>
  <c r="BG33" i="6"/>
  <c r="BL33" i="6"/>
  <c r="CD33" i="6"/>
  <c r="CE33" i="6"/>
  <c r="CF33" i="6"/>
  <c r="CG33" i="6"/>
  <c r="CH33" i="6"/>
  <c r="CO33" i="6"/>
  <c r="CP33" i="6" s="1"/>
  <c r="Z34" i="6"/>
  <c r="BA34" i="6"/>
  <c r="BB34" i="6"/>
  <c r="BC34" i="6"/>
  <c r="BD34" i="6"/>
  <c r="BF34" i="6"/>
  <c r="BG34" i="6"/>
  <c r="BH34" i="6"/>
  <c r="BI34" i="6"/>
  <c r="BJ34" i="6"/>
  <c r="BK34" i="6"/>
  <c r="BL34" i="6"/>
  <c r="BM34" i="6"/>
  <c r="CD34" i="6"/>
  <c r="CE34" i="6"/>
  <c r="CF34" i="6"/>
  <c r="CG34" i="6"/>
  <c r="CH34" i="6"/>
  <c r="CO34" i="6"/>
  <c r="CP34" i="6" s="1"/>
  <c r="CR34" i="6"/>
  <c r="Z35" i="6"/>
  <c r="AA35" i="6"/>
  <c r="BC35" i="6"/>
  <c r="BG35" i="6"/>
  <c r="BJ35" i="6"/>
  <c r="BM35" i="6"/>
  <c r="BV35" i="6"/>
  <c r="CD35" i="6"/>
  <c r="CE35" i="6"/>
  <c r="CF35" i="6"/>
  <c r="CG35" i="6"/>
  <c r="CH35" i="6"/>
  <c r="CO35" i="6"/>
  <c r="CP35" i="6" s="1"/>
  <c r="CR35" i="6"/>
  <c r="CR36" i="6"/>
  <c r="Z36" i="6"/>
  <c r="BW36" i="6" s="1"/>
  <c r="AA36" i="6"/>
  <c r="BB36" i="6"/>
  <c r="BH36" i="6"/>
  <c r="BI36" i="6"/>
  <c r="BM36" i="6"/>
  <c r="BV36" i="6"/>
  <c r="CD36" i="6"/>
  <c r="CE36" i="6"/>
  <c r="CF36" i="6"/>
  <c r="CG36" i="6"/>
  <c r="CH36" i="6"/>
  <c r="CO36" i="6"/>
  <c r="CP36" i="6" s="1"/>
  <c r="CR37" i="6"/>
  <c r="BG37" i="6"/>
  <c r="Z37" i="6"/>
  <c r="BC37" i="6"/>
  <c r="BI37" i="6"/>
  <c r="BK37" i="6"/>
  <c r="BM37" i="6"/>
  <c r="CD37" i="6"/>
  <c r="CE37" i="6"/>
  <c r="CF37" i="6"/>
  <c r="CG37" i="6"/>
  <c r="CH37" i="6"/>
  <c r="CO37" i="6"/>
  <c r="CP37" i="6" s="1"/>
  <c r="CR38" i="6"/>
  <c r="AA38" i="6"/>
  <c r="BA38" i="6"/>
  <c r="BG38" i="6"/>
  <c r="BK38" i="6"/>
  <c r="BV38" i="6"/>
  <c r="CD38" i="6"/>
  <c r="CE38" i="6"/>
  <c r="CF38" i="6"/>
  <c r="CG38" i="6"/>
  <c r="CH38" i="6"/>
  <c r="CO38" i="6"/>
  <c r="CP38" i="6" s="1"/>
  <c r="AA39" i="6"/>
  <c r="Z39" i="6"/>
  <c r="BA39" i="6"/>
  <c r="BB39" i="6"/>
  <c r="BC39" i="6"/>
  <c r="BD39" i="6"/>
  <c r="BF39" i="6"/>
  <c r="BG39" i="6"/>
  <c r="BH39" i="6"/>
  <c r="BI39" i="6"/>
  <c r="BJ39" i="6"/>
  <c r="BK39" i="6"/>
  <c r="BL39" i="6"/>
  <c r="BM39" i="6"/>
  <c r="CD39" i="6"/>
  <c r="CE39" i="6"/>
  <c r="CF39" i="6"/>
  <c r="CG39" i="6"/>
  <c r="CH39" i="6"/>
  <c r="CO39" i="6"/>
  <c r="CP39" i="6" s="1"/>
  <c r="CR39" i="6"/>
  <c r="CR40" i="6"/>
  <c r="AA40" i="6"/>
  <c r="BI40" i="6"/>
  <c r="CD40" i="6"/>
  <c r="CE40" i="6"/>
  <c r="CF40" i="6"/>
  <c r="CG40" i="6"/>
  <c r="CH40" i="6"/>
  <c r="CO40" i="6"/>
  <c r="CP40" i="6" s="1"/>
  <c r="BB41" i="6"/>
  <c r="AA41" i="6"/>
  <c r="BD41" i="6"/>
  <c r="BM41" i="6"/>
  <c r="BV41" i="6"/>
  <c r="CD41" i="6"/>
  <c r="CE41" i="6"/>
  <c r="CF41" i="6"/>
  <c r="CG41" i="6"/>
  <c r="CH41" i="6"/>
  <c r="CO41" i="6"/>
  <c r="CP41" i="6" s="1"/>
  <c r="CR41" i="6"/>
  <c r="CR42" i="6"/>
  <c r="CD42" i="6"/>
  <c r="CE42" i="6"/>
  <c r="CF42" i="6"/>
  <c r="CG42" i="6"/>
  <c r="CH42" i="6"/>
  <c r="CO42" i="6"/>
  <c r="CP42" i="6" s="1"/>
  <c r="CR43" i="6"/>
  <c r="Z43" i="6"/>
  <c r="BB43" i="6"/>
  <c r="BD43" i="6"/>
  <c r="BG43" i="6"/>
  <c r="BI43" i="6"/>
  <c r="BK43" i="6"/>
  <c r="BM43" i="6"/>
  <c r="CD43" i="6"/>
  <c r="CE43" i="6"/>
  <c r="CF43" i="6"/>
  <c r="CG43" i="6"/>
  <c r="CH43" i="6"/>
  <c r="CO43" i="6"/>
  <c r="CP43" i="6" s="1"/>
  <c r="BI44" i="6"/>
  <c r="AA44" i="6"/>
  <c r="Z44" i="6"/>
  <c r="BA44" i="6"/>
  <c r="BH44" i="6"/>
  <c r="BM44" i="6"/>
  <c r="BV44" i="6"/>
  <c r="CD44" i="6"/>
  <c r="CE44" i="6"/>
  <c r="CF44" i="6"/>
  <c r="CG44" i="6"/>
  <c r="CH44" i="6"/>
  <c r="CO44" i="6"/>
  <c r="CP44" i="6" s="1"/>
  <c r="CR44" i="6"/>
  <c r="BB45" i="6"/>
  <c r="AA45" i="6"/>
  <c r="Z45" i="6"/>
  <c r="BA45" i="6"/>
  <c r="BC45" i="6"/>
  <c r="BD45" i="6"/>
  <c r="BF45" i="6"/>
  <c r="BH45" i="6"/>
  <c r="BI45" i="6"/>
  <c r="BJ45" i="6"/>
  <c r="BL45" i="6"/>
  <c r="BM45" i="6"/>
  <c r="BV45" i="6"/>
  <c r="CD45" i="6"/>
  <c r="CE45" i="6"/>
  <c r="CF45" i="6"/>
  <c r="CG45" i="6"/>
  <c r="CH45" i="6"/>
  <c r="CO45" i="6"/>
  <c r="CP45" i="6" s="1"/>
  <c r="CR45" i="6"/>
  <c r="Z46" i="6"/>
  <c r="BA46" i="6"/>
  <c r="BB46" i="6"/>
  <c r="BC46" i="6"/>
  <c r="BF46" i="6"/>
  <c r="BG46" i="6"/>
  <c r="BI46" i="6"/>
  <c r="BJ46" i="6"/>
  <c r="BK46" i="6"/>
  <c r="BM46" i="6"/>
  <c r="CD46" i="6"/>
  <c r="CE46" i="6"/>
  <c r="CF46" i="6"/>
  <c r="CG46" i="6"/>
  <c r="CH46" i="6"/>
  <c r="CO46" i="6"/>
  <c r="CP46" i="6" s="1"/>
  <c r="CR46" i="6"/>
  <c r="CR47" i="6"/>
  <c r="BI47" i="6"/>
  <c r="AA47" i="6"/>
  <c r="BA47" i="6"/>
  <c r="BF47" i="6"/>
  <c r="BV47" i="6"/>
  <c r="CD47" i="6"/>
  <c r="CE47" i="6"/>
  <c r="CF47" i="6"/>
  <c r="CG47" i="6"/>
  <c r="CH47" i="6"/>
  <c r="CO47" i="6"/>
  <c r="CP47" i="6" s="1"/>
  <c r="BI48" i="6"/>
  <c r="AA48" i="6"/>
  <c r="Z48" i="6"/>
  <c r="BW48" i="6" s="1"/>
  <c r="BA48" i="6"/>
  <c r="BD48" i="6"/>
  <c r="BH48" i="6"/>
  <c r="BL48" i="6"/>
  <c r="BM48" i="6"/>
  <c r="BV48" i="6"/>
  <c r="CD48" i="6"/>
  <c r="CE48" i="6"/>
  <c r="CF48" i="6"/>
  <c r="CG48" i="6"/>
  <c r="CH48" i="6"/>
  <c r="CO48" i="6"/>
  <c r="CP48" i="6" s="1"/>
  <c r="CR48" i="6"/>
  <c r="AA49" i="6"/>
  <c r="Z49" i="6"/>
  <c r="BA49" i="6"/>
  <c r="BB49" i="6"/>
  <c r="BC49" i="6"/>
  <c r="BD49" i="6"/>
  <c r="BF49" i="6"/>
  <c r="BG49" i="6"/>
  <c r="BH49" i="6"/>
  <c r="BI49" i="6"/>
  <c r="BJ49" i="6"/>
  <c r="BK49" i="6"/>
  <c r="BL49" i="6"/>
  <c r="BM49" i="6"/>
  <c r="BV49" i="6"/>
  <c r="CD49" i="6"/>
  <c r="CE49" i="6"/>
  <c r="CF49" i="6"/>
  <c r="CG49" i="6"/>
  <c r="CH49" i="6"/>
  <c r="CO49" i="6"/>
  <c r="CP49" i="6" s="1"/>
  <c r="CR49" i="6"/>
  <c r="BB12" i="6"/>
  <c r="Z12" i="6"/>
  <c r="BW12" i="6" s="1"/>
  <c r="AA12" i="6"/>
  <c r="BA12" i="6"/>
  <c r="BF12" i="6"/>
  <c r="BI12" i="6"/>
  <c r="BJ12" i="6"/>
  <c r="BV12" i="6"/>
  <c r="CD12" i="6"/>
  <c r="CE12" i="6"/>
  <c r="CF12" i="6"/>
  <c r="CG12" i="6"/>
  <c r="CH12" i="6"/>
  <c r="CO12" i="6"/>
  <c r="CP12" i="6" s="1"/>
  <c r="CR12" i="6"/>
  <c r="BM13" i="6"/>
  <c r="CD13" i="6"/>
  <c r="CE13" i="6"/>
  <c r="CF13" i="6"/>
  <c r="CG13" i="6"/>
  <c r="CH13" i="6"/>
  <c r="CO13" i="6"/>
  <c r="CP13" i="6" s="1"/>
  <c r="CR13" i="6"/>
  <c r="AA14" i="6"/>
  <c r="Z14" i="6"/>
  <c r="BA14" i="6"/>
  <c r="BB14" i="6"/>
  <c r="BC14" i="6"/>
  <c r="BD14" i="6"/>
  <c r="BF14" i="6"/>
  <c r="BG14" i="6"/>
  <c r="BH14" i="6"/>
  <c r="BI14" i="6"/>
  <c r="BJ14" i="6"/>
  <c r="BK14" i="6"/>
  <c r="BL14" i="6"/>
  <c r="BM14" i="6"/>
  <c r="BV14" i="6"/>
  <c r="CD14" i="6"/>
  <c r="CE14" i="6"/>
  <c r="CF14" i="6"/>
  <c r="CG14" i="6"/>
  <c r="CH14" i="6"/>
  <c r="CO14" i="6"/>
  <c r="CP14" i="6" s="1"/>
  <c r="CR14" i="6"/>
  <c r="BA15" i="6"/>
  <c r="BC15" i="6"/>
  <c r="BG15" i="6"/>
  <c r="BJ15" i="6"/>
  <c r="BM15" i="6"/>
  <c r="CD15" i="6"/>
  <c r="CE15" i="6"/>
  <c r="CF15" i="6"/>
  <c r="CG15" i="6"/>
  <c r="CH15" i="6"/>
  <c r="CO15" i="6"/>
  <c r="CP15" i="6" s="1"/>
  <c r="CR15" i="6"/>
  <c r="CR16" i="6"/>
  <c r="AA16" i="6"/>
  <c r="BB16" i="6"/>
  <c r="BD16" i="6"/>
  <c r="BH16" i="6"/>
  <c r="BI16" i="6"/>
  <c r="BM16" i="6"/>
  <c r="BV16" i="6"/>
  <c r="CD16" i="6"/>
  <c r="CE16" i="6"/>
  <c r="CF16" i="6"/>
  <c r="CG16" i="6"/>
  <c r="CH16" i="6"/>
  <c r="CO16" i="6"/>
  <c r="CP16" i="6" s="1"/>
  <c r="CR17" i="6"/>
  <c r="Z17" i="6"/>
  <c r="BC17" i="6"/>
  <c r="BD17" i="6"/>
  <c r="BH17" i="6"/>
  <c r="BI17" i="6"/>
  <c r="BK17" i="6"/>
  <c r="BM17" i="6"/>
  <c r="CD17" i="6"/>
  <c r="CE17" i="6"/>
  <c r="CF17" i="6"/>
  <c r="CG17" i="6"/>
  <c r="CH17" i="6"/>
  <c r="CO17" i="6"/>
  <c r="CP17" i="6" s="1"/>
  <c r="BV18" i="6"/>
  <c r="Z18" i="6"/>
  <c r="BA18" i="6"/>
  <c r="BB18" i="6"/>
  <c r="BC18" i="6"/>
  <c r="BD18" i="6"/>
  <c r="BF18" i="6"/>
  <c r="BG18" i="6"/>
  <c r="BH18" i="6"/>
  <c r="BI18" i="6"/>
  <c r="BJ18" i="6"/>
  <c r="BK18" i="6"/>
  <c r="BL18" i="6"/>
  <c r="BM18" i="6"/>
  <c r="CD18" i="6"/>
  <c r="CE18" i="6"/>
  <c r="CF18" i="6"/>
  <c r="CG18" i="6"/>
  <c r="CH18" i="6"/>
  <c r="CO18" i="6"/>
  <c r="CP18" i="6" s="1"/>
  <c r="CR18" i="6"/>
  <c r="CR19" i="6"/>
  <c r="AA19" i="6"/>
  <c r="Z19" i="6"/>
  <c r="BA19" i="6"/>
  <c r="BC19" i="6"/>
  <c r="BF19" i="6"/>
  <c r="BH19" i="6"/>
  <c r="BJ19" i="6"/>
  <c r="BL19" i="6"/>
  <c r="BV19" i="6"/>
  <c r="CD19" i="6"/>
  <c r="CE19" i="6"/>
  <c r="CF19" i="6"/>
  <c r="CG19" i="6"/>
  <c r="CH19" i="6"/>
  <c r="CO19" i="6"/>
  <c r="CP19" i="6" s="1"/>
  <c r="AA20" i="6"/>
  <c r="BA20" i="6"/>
  <c r="BB20" i="6"/>
  <c r="BC20" i="6"/>
  <c r="BF20" i="6"/>
  <c r="BG20" i="6"/>
  <c r="BI20" i="6"/>
  <c r="BJ20" i="6"/>
  <c r="BK20" i="6"/>
  <c r="BM20" i="6"/>
  <c r="BV20" i="6"/>
  <c r="CD20" i="6"/>
  <c r="CE20" i="6"/>
  <c r="CF20" i="6"/>
  <c r="CG20" i="6"/>
  <c r="CH20" i="6"/>
  <c r="CO20" i="6"/>
  <c r="CP20" i="6" s="1"/>
  <c r="CR20" i="6"/>
  <c r="BF21" i="6"/>
  <c r="CD21" i="6"/>
  <c r="CE21" i="6"/>
  <c r="CF21" i="6"/>
  <c r="CG21" i="6"/>
  <c r="CH21" i="6"/>
  <c r="CO21" i="6"/>
  <c r="CP21" i="6" s="1"/>
  <c r="CR21" i="6"/>
  <c r="CT21" i="6"/>
  <c r="CT30" i="6"/>
  <c r="CT45" i="6"/>
  <c r="CT47" i="6"/>
  <c r="CT28" i="6"/>
  <c r="CT46" i="6"/>
  <c r="CT49" i="6"/>
  <c r="CT25" i="6"/>
  <c r="CT37" i="6"/>
  <c r="CT34" i="6"/>
  <c r="CT15" i="6"/>
  <c r="CT19" i="6"/>
  <c r="CT39" i="6"/>
  <c r="CT14" i="6"/>
  <c r="CT20" i="6"/>
  <c r="CT24" i="6"/>
  <c r="CT43" i="6"/>
  <c r="BW35" i="6" l="1"/>
  <c r="BW18" i="6"/>
  <c r="BW19" i="6"/>
  <c r="BW44" i="6"/>
  <c r="BW49" i="6"/>
  <c r="BW45" i="6"/>
  <c r="AB35" i="6"/>
  <c r="AB36" i="6"/>
  <c r="AB19" i="6"/>
  <c r="Y49" i="6"/>
  <c r="BE49" i="6" s="1"/>
  <c r="AB49" i="6"/>
  <c r="AB48" i="6"/>
  <c r="Y45" i="6"/>
  <c r="BE45" i="6" s="1"/>
  <c r="AB45" i="6"/>
  <c r="AD45" i="6" s="1"/>
  <c r="AE45" i="6" s="1"/>
  <c r="AB44" i="6"/>
  <c r="Y28" i="6"/>
  <c r="BE28" i="6" s="1"/>
  <c r="AB28" i="6"/>
  <c r="AD28" i="6" s="1"/>
  <c r="Y39" i="6"/>
  <c r="BE39" i="6" s="1"/>
  <c r="AB39" i="6"/>
  <c r="Y30" i="6"/>
  <c r="BE30" i="6" s="1"/>
  <c r="AB30" i="6"/>
  <c r="AD30" i="6" s="1"/>
  <c r="Y18" i="6"/>
  <c r="BE18" i="6" s="1"/>
  <c r="AB12" i="6"/>
  <c r="AB22" i="6"/>
  <c r="Y14" i="6"/>
  <c r="BE14" i="6" s="1"/>
  <c r="AB14" i="6"/>
  <c r="Y48" i="6"/>
  <c r="BE48" i="6" s="1"/>
  <c r="Y34" i="6"/>
  <c r="BE34" i="6" s="1"/>
  <c r="AA21" i="6"/>
  <c r="BV21" i="6"/>
  <c r="AA13" i="6"/>
  <c r="BV13" i="6"/>
  <c r="BA13" i="6"/>
  <c r="Z13" i="6"/>
  <c r="BH13" i="6"/>
  <c r="BD19" i="6"/>
  <c r="BI19" i="6"/>
  <c r="BM19" i="6"/>
  <c r="Y19" i="6"/>
  <c r="BE19" i="6" s="1"/>
  <c r="BB19" i="6"/>
  <c r="BG19" i="6"/>
  <c r="BK19" i="6"/>
  <c r="BB15" i="6"/>
  <c r="BI15" i="6"/>
  <c r="Z15" i="6"/>
  <c r="BF15" i="6"/>
  <c r="BK15" i="6"/>
  <c r="AA42" i="6"/>
  <c r="BV42" i="6"/>
  <c r="BW42" i="6" s="1"/>
  <c r="Y17" i="6"/>
  <c r="BE17" i="6" s="1"/>
  <c r="BM12" i="6"/>
  <c r="AA33" i="6"/>
  <c r="BV33" i="6"/>
  <c r="BD24" i="6"/>
  <c r="BI24" i="6"/>
  <c r="BM24" i="6"/>
  <c r="BB24" i="6"/>
  <c r="BG24" i="6"/>
  <c r="BK24" i="6"/>
  <c r="Z24" i="6"/>
  <c r="AB24" i="6" s="1"/>
  <c r="AD24" i="6" s="1"/>
  <c r="BH24" i="6"/>
  <c r="BC24" i="6"/>
  <c r="BL24" i="6"/>
  <c r="BC42" i="6"/>
  <c r="BK42" i="6"/>
  <c r="BH42" i="6"/>
  <c r="BI42" i="6"/>
  <c r="BD42" i="6"/>
  <c r="BC33" i="6"/>
  <c r="BH33" i="6"/>
  <c r="BM33" i="6"/>
  <c r="BK33" i="6"/>
  <c r="BD33" i="6"/>
  <c r="Z33" i="6"/>
  <c r="BW33" i="6" s="1"/>
  <c r="BI33" i="6"/>
  <c r="Z26" i="6"/>
  <c r="AB26" i="6" s="1"/>
  <c r="AD26" i="6" s="1"/>
  <c r="BM26" i="6"/>
  <c r="BA43" i="6"/>
  <c r="BF43" i="6"/>
  <c r="BJ43" i="6"/>
  <c r="Y43" i="6"/>
  <c r="BE43" i="6" s="1"/>
  <c r="BC43" i="6"/>
  <c r="BH43" i="6"/>
  <c r="BL43" i="6"/>
  <c r="BV40" i="6"/>
  <c r="BC40" i="6"/>
  <c r="BJ40" i="6"/>
  <c r="Z38" i="6"/>
  <c r="BW38" i="6" s="1"/>
  <c r="BI38" i="6"/>
  <c r="BD38" i="6"/>
  <c r="BL38" i="6"/>
  <c r="AA31" i="6"/>
  <c r="BV31" i="6"/>
  <c r="AA29" i="6"/>
  <c r="BV29" i="6"/>
  <c r="Z27" i="6"/>
  <c r="BG27" i="6"/>
  <c r="BD27" i="6"/>
  <c r="BK27" i="6"/>
  <c r="BB37" i="6"/>
  <c r="BA37" i="6"/>
  <c r="BF37" i="6"/>
  <c r="BJ37" i="6"/>
  <c r="Y37" i="6"/>
  <c r="BE37" i="6" s="1"/>
  <c r="BD37" i="6"/>
  <c r="BH37" i="6"/>
  <c r="BL37" i="6"/>
  <c r="AA32" i="6"/>
  <c r="BV32" i="6"/>
  <c r="BA31" i="6"/>
  <c r="BF31" i="6"/>
  <c r="BK31" i="6"/>
  <c r="Z31" i="6"/>
  <c r="BW31" i="6" s="1"/>
  <c r="BC31" i="6"/>
  <c r="BI31" i="6"/>
  <c r="Z29" i="6"/>
  <c r="BW29" i="6" s="1"/>
  <c r="AA27" i="6"/>
  <c r="BV27" i="6"/>
  <c r="Y46" i="6"/>
  <c r="BE46" i="6" s="1"/>
  <c r="BK45" i="6"/>
  <c r="BG45" i="6"/>
  <c r="Y36" i="6"/>
  <c r="BE36" i="6" s="1"/>
  <c r="Y25" i="6"/>
  <c r="BE25" i="6" s="1"/>
  <c r="BM22" i="6"/>
  <c r="Y44" i="6"/>
  <c r="BE44" i="6" s="1"/>
  <c r="BJ36" i="6"/>
  <c r="BD36" i="6"/>
  <c r="AA37" i="6"/>
  <c r="BV37" i="6"/>
  <c r="BW37" i="6" s="1"/>
  <c r="AA46" i="6"/>
  <c r="BV46" i="6"/>
  <c r="BW46" i="6" s="1"/>
  <c r="BD47" i="6"/>
  <c r="BH47" i="6"/>
  <c r="BL47" i="6"/>
  <c r="BC47" i="6"/>
  <c r="BG47" i="6"/>
  <c r="BK47" i="6"/>
  <c r="Z47" i="6"/>
  <c r="BW47" i="6" s="1"/>
  <c r="BM47" i="6"/>
  <c r="BB47" i="6"/>
  <c r="BJ47" i="6"/>
  <c r="BC41" i="6"/>
  <c r="BG41" i="6"/>
  <c r="BK41" i="6"/>
  <c r="BA41" i="6"/>
  <c r="BF41" i="6"/>
  <c r="BL41" i="6"/>
  <c r="BJ41" i="6"/>
  <c r="Z41" i="6"/>
  <c r="BW41" i="6" s="1"/>
  <c r="BI41" i="6"/>
  <c r="BH41" i="6"/>
  <c r="BC48" i="6"/>
  <c r="BG48" i="6"/>
  <c r="BK48" i="6"/>
  <c r="BB48" i="6"/>
  <c r="BF48" i="6"/>
  <c r="BJ48" i="6"/>
  <c r="BL44" i="6"/>
  <c r="BD44" i="6"/>
  <c r="AA43" i="6"/>
  <c r="AB43" i="6" s="1"/>
  <c r="AD43" i="6" s="1"/>
  <c r="BV43" i="6"/>
  <c r="BW43" i="6" s="1"/>
  <c r="BC44" i="6"/>
  <c r="BG44" i="6"/>
  <c r="BK44" i="6"/>
  <c r="BB44" i="6"/>
  <c r="BF44" i="6"/>
  <c r="BJ44" i="6"/>
  <c r="BD40" i="6"/>
  <c r="BH40" i="6"/>
  <c r="BL40" i="6"/>
  <c r="Z40" i="6"/>
  <c r="BW40" i="6" s="1"/>
  <c r="BB40" i="6"/>
  <c r="BG40" i="6"/>
  <c r="BM40" i="6"/>
  <c r="BA40" i="6"/>
  <c r="BF40" i="6"/>
  <c r="BK40" i="6"/>
  <c r="BC29" i="6"/>
  <c r="BG29" i="6"/>
  <c r="BK29" i="6"/>
  <c r="BB29" i="6"/>
  <c r="BF29" i="6"/>
  <c r="BJ29" i="6"/>
  <c r="BA29" i="6"/>
  <c r="BI29" i="6"/>
  <c r="BH29" i="6"/>
  <c r="BM29" i="6"/>
  <c r="BL29" i="6"/>
  <c r="BC23" i="6"/>
  <c r="BG23" i="6"/>
  <c r="BK23" i="6"/>
  <c r="BB23" i="6"/>
  <c r="BF23" i="6"/>
  <c r="BJ23" i="6"/>
  <c r="BD23" i="6"/>
  <c r="BL23" i="6"/>
  <c r="BA23" i="6"/>
  <c r="BI23" i="6"/>
  <c r="BH23" i="6"/>
  <c r="Z23" i="6"/>
  <c r="BM23" i="6"/>
  <c r="BL46" i="6"/>
  <c r="BH46" i="6"/>
  <c r="BD46" i="6"/>
  <c r="BL42" i="6"/>
  <c r="BG42" i="6"/>
  <c r="BA42" i="6"/>
  <c r="BV39" i="6"/>
  <c r="BW39" i="6" s="1"/>
  <c r="BM38" i="6"/>
  <c r="BH38" i="6"/>
  <c r="BC38" i="6"/>
  <c r="BC32" i="6"/>
  <c r="BG32" i="6"/>
  <c r="BK32" i="6"/>
  <c r="BA32" i="6"/>
  <c r="BF32" i="6"/>
  <c r="BL32" i="6"/>
  <c r="Z32" i="6"/>
  <c r="BW32" i="6" s="1"/>
  <c r="BB32" i="6"/>
  <c r="BI32" i="6"/>
  <c r="BH32" i="6"/>
  <c r="BB42" i="6"/>
  <c r="BF42" i="6"/>
  <c r="BB38" i="6"/>
  <c r="BF38" i="6"/>
  <c r="BJ38" i="6"/>
  <c r="BL36" i="6"/>
  <c r="BF36" i="6"/>
  <c r="BA36" i="6"/>
  <c r="BI35" i="6"/>
  <c r="BB35" i="6"/>
  <c r="BV30" i="6"/>
  <c r="BW30" i="6" s="1"/>
  <c r="BD26" i="6"/>
  <c r="BH26" i="6"/>
  <c r="BL26" i="6"/>
  <c r="BC26" i="6"/>
  <c r="BG26" i="6"/>
  <c r="BK26" i="6"/>
  <c r="BB26" i="6"/>
  <c r="BJ26" i="6"/>
  <c r="BA26" i="6"/>
  <c r="BI26" i="6"/>
  <c r="BF26" i="6"/>
  <c r="BC36" i="6"/>
  <c r="BG36" i="6"/>
  <c r="BK36" i="6"/>
  <c r="Y35" i="6"/>
  <c r="BE35" i="6" s="1"/>
  <c r="BD35" i="6"/>
  <c r="BH35" i="6"/>
  <c r="BL35" i="6"/>
  <c r="BA35" i="6"/>
  <c r="BF35" i="6"/>
  <c r="BK35" i="6"/>
  <c r="AA34" i="6"/>
  <c r="BV34" i="6"/>
  <c r="BW34" i="6" s="1"/>
  <c r="BB33" i="6"/>
  <c r="BF33" i="6"/>
  <c r="BJ33" i="6"/>
  <c r="AA25" i="6"/>
  <c r="BV25" i="6"/>
  <c r="BL31" i="6"/>
  <c r="BH31" i="6"/>
  <c r="BD31" i="6"/>
  <c r="BV28" i="6"/>
  <c r="BW28" i="6" s="1"/>
  <c r="BM27" i="6"/>
  <c r="BH27" i="6"/>
  <c r="BC27" i="6"/>
  <c r="Y22" i="6"/>
  <c r="BE22" i="6" s="1"/>
  <c r="BD22" i="6"/>
  <c r="BH22" i="6"/>
  <c r="BL22" i="6"/>
  <c r="BC22" i="6"/>
  <c r="BG22" i="6"/>
  <c r="BK22" i="6"/>
  <c r="BB27" i="6"/>
  <c r="BF27" i="6"/>
  <c r="BJ27" i="6"/>
  <c r="BL25" i="6"/>
  <c r="BH25" i="6"/>
  <c r="BD25" i="6"/>
  <c r="BH21" i="6"/>
  <c r="BC21" i="6"/>
  <c r="BG21" i="6"/>
  <c r="BK21" i="6"/>
  <c r="BD21" i="6"/>
  <c r="BL21" i="6"/>
  <c r="BM21" i="6"/>
  <c r="Z21" i="6"/>
  <c r="BJ21" i="6"/>
  <c r="BB21" i="6"/>
  <c r="AA15" i="6"/>
  <c r="BV15" i="6"/>
  <c r="BI21" i="6"/>
  <c r="BA21" i="6"/>
  <c r="AA17" i="6"/>
  <c r="AB17" i="6" s="1"/>
  <c r="AD17" i="6" s="1"/>
  <c r="BV17" i="6"/>
  <c r="BW17" i="6" s="1"/>
  <c r="BC16" i="6"/>
  <c r="BG16" i="6"/>
  <c r="BK16" i="6"/>
  <c r="Z20" i="6"/>
  <c r="BW20" i="6" s="1"/>
  <c r="AA18" i="6"/>
  <c r="BL20" i="6"/>
  <c r="BH20" i="6"/>
  <c r="BD20" i="6"/>
  <c r="BL17" i="6"/>
  <c r="BG17" i="6"/>
  <c r="BA17" i="6"/>
  <c r="BJ16" i="6"/>
  <c r="BI13" i="6"/>
  <c r="Y12" i="6"/>
  <c r="BE12" i="6" s="1"/>
  <c r="BD12" i="6"/>
  <c r="BH12" i="6"/>
  <c r="BL12" i="6"/>
  <c r="BC12" i="6"/>
  <c r="BG12" i="6"/>
  <c r="BK12" i="6"/>
  <c r="Z16" i="6"/>
  <c r="BW16" i="6" s="1"/>
  <c r="BC13" i="6"/>
  <c r="BG13" i="6"/>
  <c r="BK13" i="6"/>
  <c r="BB13" i="6"/>
  <c r="BF13" i="6"/>
  <c r="BJ13" i="6"/>
  <c r="BB17" i="6"/>
  <c r="BF17" i="6"/>
  <c r="BJ17" i="6"/>
  <c r="BL16" i="6"/>
  <c r="BF16" i="6"/>
  <c r="BA16" i="6"/>
  <c r="BL13" i="6"/>
  <c r="BD13" i="6"/>
  <c r="BL15" i="6"/>
  <c r="BH15" i="6"/>
  <c r="BD15" i="6"/>
  <c r="CT44" i="6"/>
  <c r="CT29" i="6"/>
  <c r="CT26" i="6"/>
  <c r="CT35" i="6"/>
  <c r="CT40" i="6"/>
  <c r="CT13" i="6"/>
  <c r="CT27" i="6"/>
  <c r="CT23" i="6"/>
  <c r="CT22" i="6"/>
  <c r="CT32" i="6"/>
  <c r="CT42" i="6"/>
  <c r="CT18" i="6"/>
  <c r="CT48" i="6"/>
  <c r="CT36" i="6"/>
  <c r="CT31" i="6"/>
  <c r="CT41" i="6"/>
  <c r="CT17" i="6"/>
  <c r="CT12" i="6"/>
  <c r="CT16" i="6"/>
  <c r="CT33" i="6"/>
  <c r="CT38" i="6"/>
  <c r="AD48" i="6" l="1"/>
  <c r="AE48" i="6" s="1"/>
  <c r="AD39" i="6"/>
  <c r="AE39" i="6" s="1"/>
  <c r="AD49" i="6"/>
  <c r="AE49" i="6" s="1"/>
  <c r="AD36" i="6"/>
  <c r="AE36" i="6" s="1"/>
  <c r="AD35" i="6"/>
  <c r="AE35" i="6" s="1"/>
  <c r="AD14" i="6"/>
  <c r="AE14" i="6" s="1"/>
  <c r="AD19" i="6"/>
  <c r="AE19" i="6" s="1"/>
  <c r="AD22" i="6"/>
  <c r="AE22" i="6" s="1"/>
  <c r="AD12" i="6"/>
  <c r="AE12" i="6" s="1"/>
  <c r="AB32" i="6"/>
  <c r="AD32" i="6" s="1"/>
  <c r="AE32" i="6" s="1"/>
  <c r="AD44" i="6"/>
  <c r="AE44" i="6" s="1"/>
  <c r="AB31" i="6"/>
  <c r="AB34" i="6"/>
  <c r="AD34" i="6" s="1"/>
  <c r="AE34" i="6" s="1"/>
  <c r="AB37" i="6"/>
  <c r="Y33" i="6"/>
  <c r="BE33" i="6" s="1"/>
  <c r="AB33" i="6"/>
  <c r="AB40" i="6"/>
  <c r="Y42" i="6"/>
  <c r="BE42" i="6" s="1"/>
  <c r="AB42" i="6"/>
  <c r="AD42" i="6" s="1"/>
  <c r="AE43" i="6"/>
  <c r="AB41" i="6"/>
  <c r="AB47" i="6"/>
  <c r="Y29" i="6"/>
  <c r="BE29" i="6" s="1"/>
  <c r="AB29" i="6"/>
  <c r="AD29" i="6" s="1"/>
  <c r="AB38" i="6"/>
  <c r="AB46" i="6"/>
  <c r="AB20" i="6"/>
  <c r="AB18" i="6"/>
  <c r="AE17" i="6"/>
  <c r="Y27" i="6"/>
  <c r="BE27" i="6" s="1"/>
  <c r="AB27" i="6"/>
  <c r="AB25" i="6"/>
  <c r="AB23" i="6"/>
  <c r="AB21" i="6"/>
  <c r="AB16" i="6"/>
  <c r="Y15" i="6"/>
  <c r="BE15" i="6" s="1"/>
  <c r="AB15" i="6"/>
  <c r="AB13" i="6"/>
  <c r="Y13" i="6"/>
  <c r="BE13" i="6" s="1"/>
  <c r="Y38" i="6"/>
  <c r="BE38" i="6" s="1"/>
  <c r="AE28" i="6"/>
  <c r="AE26" i="6"/>
  <c r="AE30" i="6"/>
  <c r="Y20" i="6"/>
  <c r="BE20" i="6" s="1"/>
  <c r="Y26" i="6"/>
  <c r="BE26" i="6" s="1"/>
  <c r="AE24" i="6"/>
  <c r="Y23" i="6"/>
  <c r="BE23" i="6" s="1"/>
  <c r="Y24" i="6"/>
  <c r="BE24" i="6" s="1"/>
  <c r="Y16" i="6"/>
  <c r="BE16" i="6" s="1"/>
  <c r="Y31" i="6"/>
  <c r="BE31" i="6" s="1"/>
  <c r="Y40" i="6"/>
  <c r="BE40" i="6" s="1"/>
  <c r="Y41" i="6"/>
  <c r="BE41" i="6" s="1"/>
  <c r="Y32" i="6"/>
  <c r="BE32" i="6" s="1"/>
  <c r="Y47" i="6"/>
  <c r="BE47" i="6" s="1"/>
  <c r="Y21" i="6"/>
  <c r="BE21" i="6" s="1"/>
  <c r="AD38" i="6" l="1"/>
  <c r="AE38" i="6" s="1"/>
  <c r="AD40" i="6"/>
  <c r="AE40" i="6" s="1"/>
  <c r="AD33" i="6"/>
  <c r="AE33" i="6" s="1"/>
  <c r="AD47" i="6"/>
  <c r="AE47" i="6" s="1"/>
  <c r="AD37" i="6"/>
  <c r="AE37" i="6" s="1"/>
  <c r="AD41" i="6"/>
  <c r="AE41" i="6" s="1"/>
  <c r="AD31" i="6"/>
  <c r="AE31" i="6" s="1"/>
  <c r="AD25" i="6"/>
  <c r="AE25" i="6" s="1"/>
  <c r="AD15" i="6"/>
  <c r="AE15" i="6" s="1"/>
  <c r="AD27" i="6"/>
  <c r="AE27" i="6" s="1"/>
  <c r="AD18" i="6"/>
  <c r="AE18" i="6" s="1"/>
  <c r="AD16" i="6"/>
  <c r="AE16" i="6" s="1"/>
  <c r="AD20" i="6"/>
  <c r="AE20" i="6" s="1"/>
  <c r="AD21" i="6"/>
  <c r="AE21" i="6" s="1"/>
  <c r="AD13" i="6"/>
  <c r="AE13" i="6" s="1"/>
  <c r="AD23" i="6"/>
  <c r="AE23" i="6" s="1"/>
  <c r="AD46" i="6"/>
  <c r="AE46" i="6" s="1"/>
  <c r="AE29" i="6"/>
  <c r="AE42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CR11" i="6"/>
  <c r="CT11" i="6"/>
  <c r="CY8" i="6" l="1"/>
  <c r="CX8" i="6"/>
  <c r="CW8" i="6"/>
  <c r="CV8" i="6"/>
  <c r="CU8" i="6"/>
  <c r="CY7" i="6"/>
  <c r="CX7" i="6"/>
  <c r="CW7" i="6"/>
  <c r="CV7" i="6"/>
  <c r="CU7" i="6"/>
  <c r="CY6" i="6"/>
  <c r="CX6" i="6"/>
  <c r="CW6" i="6"/>
  <c r="CV6" i="6"/>
  <c r="CU6" i="6"/>
  <c r="AC4" i="6"/>
  <c r="Z4" i="6"/>
  <c r="AA4" i="6"/>
  <c r="AB4" i="6"/>
  <c r="Y4" i="6"/>
  <c r="AD4" i="6"/>
  <c r="AE4" i="6" l="1"/>
  <c r="AO3" i="6"/>
  <c r="AP3" i="6"/>
  <c r="AQ3" i="6"/>
  <c r="AR3" i="6"/>
  <c r="AS3" i="6"/>
  <c r="AT3" i="6"/>
  <c r="AO4" i="6"/>
  <c r="AP4" i="6"/>
  <c r="AQ4" i="6"/>
  <c r="AR4" i="6"/>
  <c r="AS4" i="6"/>
  <c r="AT4" i="6"/>
  <c r="AO5" i="6"/>
  <c r="AP5" i="6"/>
  <c r="AQ5" i="6"/>
  <c r="AR5" i="6"/>
  <c r="AS5" i="6"/>
  <c r="AT5" i="6"/>
  <c r="AI3" i="6"/>
  <c r="AJ3" i="6"/>
  <c r="AK3" i="6"/>
  <c r="AL3" i="6"/>
  <c r="AM3" i="6"/>
  <c r="AN3" i="6"/>
  <c r="AI4" i="6"/>
  <c r="AJ4" i="6"/>
  <c r="AK4" i="6"/>
  <c r="AL4" i="6"/>
  <c r="AM4" i="6"/>
  <c r="AN4" i="6"/>
  <c r="AI5" i="6"/>
  <c r="AJ5" i="6"/>
  <c r="AK5" i="6"/>
  <c r="AL5" i="6"/>
  <c r="AM5" i="6"/>
  <c r="AN5" i="6"/>
  <c r="AH3" i="6"/>
  <c r="AH4" i="6"/>
  <c r="CO11" i="6"/>
  <c r="CP11" i="6" s="1"/>
  <c r="CH11" i="6"/>
  <c r="CG11" i="6"/>
  <c r="CF11" i="6"/>
  <c r="CE11" i="6"/>
  <c r="CD11" i="6"/>
  <c r="AA11" i="6"/>
  <c r="BK11" i="6"/>
  <c r="BM10" i="6"/>
  <c r="CY10" i="6" s="1"/>
  <c r="BL10" i="6"/>
  <c r="CX10" i="6" s="1"/>
  <c r="BK10" i="6"/>
  <c r="BJ10" i="6"/>
  <c r="BI10" i="6"/>
  <c r="BH10" i="6"/>
  <c r="BG10" i="6"/>
  <c r="BF10" i="6"/>
  <c r="BE10" i="6"/>
  <c r="BD10" i="6"/>
  <c r="CV10" i="6" s="1"/>
  <c r="BC10" i="6"/>
  <c r="BB10" i="6"/>
  <c r="BA10" i="6"/>
  <c r="CU10" i="6" l="1"/>
  <c r="CW10" i="6"/>
  <c r="BX64" i="6"/>
  <c r="BX86" i="6"/>
  <c r="BX60" i="6"/>
  <c r="BX66" i="6"/>
  <c r="BX87" i="6"/>
  <c r="BX98" i="6"/>
  <c r="BX90" i="6"/>
  <c r="BX91" i="6"/>
  <c r="BX56" i="6"/>
  <c r="BX78" i="6"/>
  <c r="BX82" i="6"/>
  <c r="BX67" i="6"/>
  <c r="BX71" i="6"/>
  <c r="BX62" i="6"/>
  <c r="BX57" i="6"/>
  <c r="BX74" i="6"/>
  <c r="BX61" i="6"/>
  <c r="BX88" i="6"/>
  <c r="BX89" i="6"/>
  <c r="BX68" i="6"/>
  <c r="BX70" i="6"/>
  <c r="BX92" i="6"/>
  <c r="BX81" i="6"/>
  <c r="BX73" i="6"/>
  <c r="BX83" i="6"/>
  <c r="BX69" i="6"/>
  <c r="BX97" i="6"/>
  <c r="BX94" i="6"/>
  <c r="BX59" i="6"/>
  <c r="BX93" i="6"/>
  <c r="BX54" i="6"/>
  <c r="BX55" i="6"/>
  <c r="BX96" i="6"/>
  <c r="BX85" i="6"/>
  <c r="BX63" i="6"/>
  <c r="BX72" i="6"/>
  <c r="BX84" i="6"/>
  <c r="BX65" i="6"/>
  <c r="BX95" i="6"/>
  <c r="BX75" i="6"/>
  <c r="BX77" i="6"/>
  <c r="BX79" i="6"/>
  <c r="BX80" i="6"/>
  <c r="BX76" i="6"/>
  <c r="BX58" i="6"/>
  <c r="BX24" i="6"/>
  <c r="BX27" i="6"/>
  <c r="BH11" i="6"/>
  <c r="BJ11" i="6"/>
  <c r="BD11" i="6"/>
  <c r="BL11" i="6"/>
  <c r="BF11" i="6"/>
  <c r="BV11" i="6"/>
  <c r="AH5" i="6"/>
  <c r="Z11" i="6"/>
  <c r="BA11" i="6"/>
  <c r="BI11" i="6"/>
  <c r="BM11" i="6"/>
  <c r="BC11" i="6"/>
  <c r="BG11" i="6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6" i="3"/>
  <c r="BX25" i="6"/>
  <c r="BX26" i="6"/>
  <c r="AB11" i="6" l="1"/>
  <c r="AD11" i="6" s="1"/>
  <c r="AE11" i="6" s="1"/>
  <c r="BW11" i="6"/>
  <c r="CX5" i="6"/>
  <c r="CW5" i="6"/>
  <c r="CV5" i="6"/>
  <c r="CY5" i="6"/>
  <c r="CU5" i="6"/>
  <c r="AO6" i="6"/>
  <c r="AS6" i="6"/>
  <c r="AK6" i="6"/>
  <c r="AP6" i="6"/>
  <c r="AT6" i="6"/>
  <c r="AL6" i="6"/>
  <c r="AQ6" i="6"/>
  <c r="AI6" i="6"/>
  <c r="AM6" i="6"/>
  <c r="AH6" i="6"/>
  <c r="AR6" i="6"/>
  <c r="AJ6" i="6"/>
  <c r="AN6" i="6"/>
  <c r="CY4" i="6"/>
  <c r="CU4" i="6"/>
  <c r="CW4" i="6"/>
  <c r="CV4" i="6"/>
  <c r="CX4" i="6"/>
  <c r="AR7" i="6"/>
  <c r="AL7" i="6"/>
  <c r="AT7" i="6"/>
  <c r="AN7" i="6"/>
  <c r="AK7" i="6"/>
  <c r="AO7" i="6"/>
  <c r="AS7" i="6"/>
  <c r="AI7" i="6"/>
  <c r="AM7" i="6"/>
  <c r="AP7" i="6"/>
  <c r="AJ7" i="6"/>
  <c r="AH7" i="6"/>
  <c r="AQ7" i="6"/>
  <c r="Y11" i="6"/>
  <c r="BE11" i="6" s="1"/>
  <c r="BU105" i="6" l="1"/>
  <c r="BU111" i="6"/>
  <c r="BU106" i="6"/>
  <c r="BU119" i="6"/>
  <c r="BU118" i="6"/>
  <c r="BU103" i="6"/>
  <c r="BU110" i="6"/>
  <c r="BU120" i="6"/>
  <c r="AF116" i="6"/>
  <c r="AF119" i="6"/>
  <c r="BU109" i="6"/>
  <c r="AF120" i="6"/>
  <c r="AF117" i="6"/>
  <c r="BU114" i="6"/>
  <c r="BU104" i="6"/>
  <c r="BU115" i="6"/>
  <c r="BU112" i="6"/>
  <c r="BU107" i="6"/>
  <c r="BU113" i="6"/>
  <c r="AF118" i="6"/>
  <c r="BU108" i="6"/>
  <c r="BU102" i="6"/>
  <c r="BU116" i="6"/>
  <c r="BU117" i="6"/>
  <c r="BU101" i="6"/>
  <c r="AF105" i="6"/>
  <c r="AF111" i="6"/>
  <c r="AF113" i="6"/>
  <c r="AF103" i="6"/>
  <c r="AF101" i="6"/>
  <c r="AF110" i="6"/>
  <c r="AF108" i="6"/>
  <c r="AF106" i="6"/>
  <c r="AF107" i="6"/>
  <c r="AF114" i="6"/>
  <c r="AF104" i="6"/>
  <c r="AF112" i="6"/>
  <c r="AF109" i="6"/>
  <c r="AF115" i="6"/>
  <c r="AF102" i="6"/>
  <c r="CV107" i="6"/>
  <c r="CV105" i="6"/>
  <c r="CV111" i="6"/>
  <c r="CV113" i="6"/>
  <c r="CV115" i="6"/>
  <c r="CV103" i="6"/>
  <c r="CV102" i="6"/>
  <c r="CV108" i="6"/>
  <c r="CV114" i="6"/>
  <c r="CV109" i="6"/>
  <c r="CV110" i="6"/>
  <c r="CV101" i="6"/>
  <c r="CV112" i="6"/>
  <c r="CV106" i="6"/>
  <c r="CV104" i="6"/>
  <c r="CU107" i="6"/>
  <c r="CU105" i="6"/>
  <c r="CU113" i="6"/>
  <c r="CU115" i="6"/>
  <c r="CU114" i="6"/>
  <c r="CU112" i="6"/>
  <c r="CU106" i="6"/>
  <c r="CU110" i="6"/>
  <c r="CU111" i="6"/>
  <c r="CU102" i="6"/>
  <c r="CU101" i="6"/>
  <c r="CU104" i="6"/>
  <c r="CU109" i="6"/>
  <c r="CU108" i="6"/>
  <c r="CU103" i="6"/>
  <c r="CY107" i="6"/>
  <c r="CY110" i="6"/>
  <c r="CY109" i="6"/>
  <c r="CY108" i="6"/>
  <c r="CY102" i="6"/>
  <c r="CY104" i="6"/>
  <c r="CY111" i="6"/>
  <c r="CY106" i="6"/>
  <c r="CY103" i="6"/>
  <c r="CY101" i="6"/>
  <c r="CY112" i="6"/>
  <c r="CY115" i="6"/>
  <c r="CY113" i="6"/>
  <c r="CY114" i="6"/>
  <c r="CY105" i="6"/>
  <c r="CW107" i="6"/>
  <c r="CW105" i="6"/>
  <c r="CW103" i="6"/>
  <c r="CW113" i="6"/>
  <c r="CW115" i="6"/>
  <c r="CW110" i="6"/>
  <c r="CW108" i="6"/>
  <c r="CW102" i="6"/>
  <c r="CW106" i="6"/>
  <c r="CW112" i="6"/>
  <c r="CW114" i="6"/>
  <c r="CW109" i="6"/>
  <c r="CW104" i="6"/>
  <c r="CW111" i="6"/>
  <c r="CW101" i="6"/>
  <c r="CX103" i="6"/>
  <c r="CX101" i="6"/>
  <c r="CX107" i="6"/>
  <c r="CX109" i="6"/>
  <c r="CX111" i="6"/>
  <c r="CX102" i="6"/>
  <c r="CX108" i="6"/>
  <c r="CX105" i="6"/>
  <c r="CX113" i="6"/>
  <c r="CX115" i="6"/>
  <c r="CX114" i="6"/>
  <c r="CX110" i="6"/>
  <c r="CX112" i="6"/>
  <c r="CX106" i="6"/>
  <c r="CX104" i="6"/>
  <c r="BU50" i="6"/>
  <c r="BU64" i="6"/>
  <c r="BU51" i="6"/>
  <c r="BU67" i="6"/>
  <c r="BU60" i="6"/>
  <c r="BU56" i="6"/>
  <c r="BU52" i="6"/>
  <c r="BU69" i="6"/>
  <c r="BU91" i="6"/>
  <c r="BU81" i="6"/>
  <c r="BU73" i="6"/>
  <c r="BU92" i="6"/>
  <c r="BU87" i="6"/>
  <c r="BU57" i="6"/>
  <c r="BU78" i="6"/>
  <c r="BU59" i="6"/>
  <c r="BU63" i="6"/>
  <c r="BU74" i="6"/>
  <c r="BU96" i="6"/>
  <c r="BU85" i="6"/>
  <c r="BU83" i="6"/>
  <c r="BU76" i="6"/>
  <c r="BU79" i="6"/>
  <c r="BU71" i="6"/>
  <c r="BU53" i="6"/>
  <c r="BU65" i="6"/>
  <c r="BU80" i="6"/>
  <c r="BU89" i="6"/>
  <c r="BU75" i="6"/>
  <c r="BU82" i="6"/>
  <c r="BU55" i="6"/>
  <c r="BU66" i="6"/>
  <c r="BU97" i="6"/>
  <c r="BU93" i="6"/>
  <c r="BU100" i="6"/>
  <c r="BU99" i="6"/>
  <c r="BU62" i="6"/>
  <c r="BU84" i="6"/>
  <c r="BU94" i="6"/>
  <c r="BU77" i="6"/>
  <c r="BU68" i="6"/>
  <c r="BU58" i="6"/>
  <c r="BU70" i="6"/>
  <c r="BU90" i="6"/>
  <c r="BU72" i="6"/>
  <c r="BU54" i="6"/>
  <c r="BU95" i="6"/>
  <c r="BU86" i="6"/>
  <c r="BU88" i="6"/>
  <c r="BU98" i="6"/>
  <c r="BU61" i="6"/>
  <c r="BU41" i="6"/>
  <c r="BU22" i="6"/>
  <c r="BU24" i="6"/>
  <c r="BU19" i="6"/>
  <c r="BU12" i="6"/>
  <c r="BU14" i="6"/>
  <c r="BU13" i="6"/>
  <c r="BU26" i="6"/>
  <c r="BU30" i="6"/>
  <c r="BU25" i="6"/>
  <c r="BU38" i="6"/>
  <c r="BU43" i="6"/>
  <c r="BU16" i="6"/>
  <c r="BU44" i="6"/>
  <c r="BU29" i="6"/>
  <c r="BU23" i="6"/>
  <c r="BU33" i="6"/>
  <c r="BU49" i="6"/>
  <c r="BU40" i="6"/>
  <c r="BU48" i="6"/>
  <c r="BU46" i="6"/>
  <c r="BU37" i="6"/>
  <c r="BU27" i="6"/>
  <c r="BU47" i="6"/>
  <c r="BU31" i="6"/>
  <c r="BU21" i="6"/>
  <c r="BU20" i="6"/>
  <c r="BU15" i="6"/>
  <c r="BU45" i="6"/>
  <c r="BU28" i="6"/>
  <c r="BU34" i="6"/>
  <c r="BU35" i="6"/>
  <c r="BU42" i="6"/>
  <c r="BU39" i="6"/>
  <c r="BU36" i="6"/>
  <c r="BU18" i="6"/>
  <c r="BU17" i="6"/>
  <c r="BU32" i="6"/>
  <c r="BU11" i="6"/>
  <c r="CQ11" i="6" s="1"/>
  <c r="CQ115" i="6" l="1"/>
  <c r="T115" i="6" s="1"/>
  <c r="AG115" i="6"/>
  <c r="AG116" i="6"/>
  <c r="CQ116" i="6"/>
  <c r="CQ104" i="6"/>
  <c r="T104" i="6" s="1"/>
  <c r="AG104" i="6"/>
  <c r="CQ110" i="6"/>
  <c r="T110" i="6" s="1"/>
  <c r="AG110" i="6"/>
  <c r="AG102" i="6"/>
  <c r="CQ102" i="6"/>
  <c r="T102" i="6" s="1"/>
  <c r="AG114" i="6"/>
  <c r="CQ114" i="6"/>
  <c r="T114" i="6" s="1"/>
  <c r="AG103" i="6"/>
  <c r="CQ103" i="6"/>
  <c r="T103" i="6" s="1"/>
  <c r="AG117" i="6"/>
  <c r="CQ117" i="6"/>
  <c r="AG108" i="6"/>
  <c r="CQ108" i="6"/>
  <c r="T108" i="6" s="1"/>
  <c r="AG118" i="6"/>
  <c r="CQ118" i="6"/>
  <c r="AG119" i="6"/>
  <c r="CQ119" i="6"/>
  <c r="CQ120" i="6"/>
  <c r="AG120" i="6"/>
  <c r="CQ113" i="6"/>
  <c r="T113" i="6" s="1"/>
  <c r="AG113" i="6"/>
  <c r="AG109" i="6"/>
  <c r="CQ109" i="6"/>
  <c r="T109" i="6" s="1"/>
  <c r="CQ106" i="6"/>
  <c r="T106" i="6" s="1"/>
  <c r="AG106" i="6"/>
  <c r="CQ107" i="6"/>
  <c r="T107" i="6" s="1"/>
  <c r="AG107" i="6"/>
  <c r="CQ111" i="6"/>
  <c r="T111" i="6" s="1"/>
  <c r="AG111" i="6"/>
  <c r="CQ101" i="6"/>
  <c r="T101" i="6" s="1"/>
  <c r="AG101" i="6"/>
  <c r="AG112" i="6"/>
  <c r="CQ112" i="6"/>
  <c r="T112" i="6" s="1"/>
  <c r="CQ105" i="6"/>
  <c r="T105" i="6" s="1"/>
  <c r="AG105" i="6"/>
  <c r="AG86" i="6"/>
  <c r="CQ86" i="6"/>
  <c r="AG94" i="6"/>
  <c r="CQ94" i="6"/>
  <c r="AG55" i="6"/>
  <c r="CQ55" i="6"/>
  <c r="AG80" i="6"/>
  <c r="CQ80" i="6"/>
  <c r="AG79" i="6"/>
  <c r="CQ79" i="6"/>
  <c r="AG59" i="6"/>
  <c r="CQ59" i="6"/>
  <c r="CQ64" i="6"/>
  <c r="AG64" i="6"/>
  <c r="AG70" i="6"/>
  <c r="CQ70" i="6"/>
  <c r="AG82" i="6"/>
  <c r="CQ82" i="6"/>
  <c r="AG65" i="6"/>
  <c r="CQ65" i="6"/>
  <c r="AG78" i="6"/>
  <c r="CQ78" i="6"/>
  <c r="AG73" i="6"/>
  <c r="CQ73" i="6"/>
  <c r="AG91" i="6"/>
  <c r="CQ91" i="6"/>
  <c r="AG60" i="6"/>
  <c r="CQ60" i="6"/>
  <c r="CQ98" i="6"/>
  <c r="AG98" i="6"/>
  <c r="CQ95" i="6"/>
  <c r="AG95" i="6"/>
  <c r="AG90" i="6"/>
  <c r="CQ90" i="6"/>
  <c r="AG58" i="6"/>
  <c r="CQ58" i="6"/>
  <c r="AG84" i="6"/>
  <c r="CQ84" i="6"/>
  <c r="CQ99" i="6"/>
  <c r="AG99" i="6"/>
  <c r="AG85" i="6"/>
  <c r="CQ85" i="6"/>
  <c r="AG92" i="6"/>
  <c r="CQ92" i="6"/>
  <c r="AG69" i="6"/>
  <c r="CQ69" i="6"/>
  <c r="CQ67" i="6"/>
  <c r="AG67" i="6"/>
  <c r="AG72" i="6"/>
  <c r="CQ72" i="6"/>
  <c r="AG77" i="6"/>
  <c r="CQ77" i="6"/>
  <c r="CQ62" i="6"/>
  <c r="AG62" i="6"/>
  <c r="AG93" i="6"/>
  <c r="CQ93" i="6"/>
  <c r="AG50" i="6"/>
  <c r="CQ50" i="6"/>
  <c r="AG61" i="6"/>
  <c r="CQ61" i="6"/>
  <c r="CQ97" i="6"/>
  <c r="AG97" i="6"/>
  <c r="AG53" i="6"/>
  <c r="CQ53" i="6"/>
  <c r="AG76" i="6"/>
  <c r="CQ76" i="6"/>
  <c r="AG74" i="6"/>
  <c r="CQ74" i="6"/>
  <c r="AG87" i="6"/>
  <c r="CQ87" i="6"/>
  <c r="AG88" i="6"/>
  <c r="CQ88" i="6"/>
  <c r="AG54" i="6"/>
  <c r="CQ54" i="6"/>
  <c r="CQ68" i="6"/>
  <c r="AG68" i="6"/>
  <c r="CQ100" i="6"/>
  <c r="AG100" i="6"/>
  <c r="AG66" i="6"/>
  <c r="CQ66" i="6"/>
  <c r="AG75" i="6"/>
  <c r="CQ75" i="6"/>
  <c r="AG89" i="6"/>
  <c r="CQ89" i="6"/>
  <c r="AG71" i="6"/>
  <c r="CQ71" i="6"/>
  <c r="AG83" i="6"/>
  <c r="CQ83" i="6"/>
  <c r="CQ96" i="6"/>
  <c r="AG96" i="6"/>
  <c r="CQ63" i="6"/>
  <c r="AG63" i="6"/>
  <c r="AG57" i="6"/>
  <c r="CQ57" i="6"/>
  <c r="AG81" i="6"/>
  <c r="CQ81" i="6"/>
  <c r="CQ52" i="6"/>
  <c r="AG52" i="6"/>
  <c r="AG56" i="6"/>
  <c r="CQ56" i="6"/>
  <c r="CQ51" i="6"/>
  <c r="AG51" i="6"/>
  <c r="BU3" i="6"/>
  <c r="AG11" i="6"/>
  <c r="AG32" i="6"/>
  <c r="CQ32" i="6"/>
  <c r="T32" i="6" s="1"/>
  <c r="AG18" i="6"/>
  <c r="CQ18" i="6"/>
  <c r="T18" i="6" s="1"/>
  <c r="AG39" i="6"/>
  <c r="CQ39" i="6"/>
  <c r="T39" i="6" s="1"/>
  <c r="CQ35" i="6"/>
  <c r="T35" i="6" s="1"/>
  <c r="AG35" i="6"/>
  <c r="AG15" i="6"/>
  <c r="CQ15" i="6"/>
  <c r="T15" i="6" s="1"/>
  <c r="AG47" i="6"/>
  <c r="CQ47" i="6"/>
  <c r="CQ46" i="6"/>
  <c r="T46" i="6" s="1"/>
  <c r="AG46" i="6"/>
  <c r="CQ23" i="6"/>
  <c r="T23" i="6" s="1"/>
  <c r="AG23" i="6"/>
  <c r="CQ30" i="6"/>
  <c r="T30" i="6" s="1"/>
  <c r="AG30" i="6"/>
  <c r="AG26" i="6"/>
  <c r="CQ26" i="6"/>
  <c r="T26" i="6" s="1"/>
  <c r="CQ19" i="6"/>
  <c r="T19" i="6" s="1"/>
  <c r="AG19" i="6"/>
  <c r="AG42" i="6"/>
  <c r="CQ42" i="6"/>
  <c r="T42" i="6" s="1"/>
  <c r="CQ34" i="6"/>
  <c r="T34" i="6" s="1"/>
  <c r="AG34" i="6"/>
  <c r="CQ28" i="6"/>
  <c r="T28" i="6" s="1"/>
  <c r="AG28" i="6"/>
  <c r="CQ20" i="6"/>
  <c r="T20" i="6" s="1"/>
  <c r="AG20" i="6"/>
  <c r="CQ27" i="6"/>
  <c r="T27" i="6" s="1"/>
  <c r="AG27" i="6"/>
  <c r="AG44" i="6"/>
  <c r="CQ44" i="6"/>
  <c r="T44" i="6" s="1"/>
  <c r="AG38" i="6"/>
  <c r="CQ38" i="6"/>
  <c r="T38" i="6" s="1"/>
  <c r="CQ13" i="6"/>
  <c r="T13" i="6" s="1"/>
  <c r="AG13" i="6"/>
  <c r="CQ24" i="6"/>
  <c r="T24" i="6" s="1"/>
  <c r="AG24" i="6"/>
  <c r="AG45" i="6"/>
  <c r="CQ45" i="6"/>
  <c r="T45" i="6" s="1"/>
  <c r="CQ21" i="6"/>
  <c r="T21" i="6" s="1"/>
  <c r="AG21" i="6"/>
  <c r="CQ31" i="6"/>
  <c r="T31" i="6" s="1"/>
  <c r="AG31" i="6"/>
  <c r="AG48" i="6"/>
  <c r="CQ48" i="6"/>
  <c r="AG49" i="6"/>
  <c r="CQ49" i="6"/>
  <c r="AG33" i="6"/>
  <c r="CQ33" i="6"/>
  <c r="T33" i="6" s="1"/>
  <c r="CQ29" i="6"/>
  <c r="T29" i="6" s="1"/>
  <c r="AG29" i="6"/>
  <c r="CQ16" i="6"/>
  <c r="T16" i="6" s="1"/>
  <c r="AG16" i="6"/>
  <c r="AG25" i="6"/>
  <c r="CQ25" i="6"/>
  <c r="T25" i="6" s="1"/>
  <c r="CQ14" i="6"/>
  <c r="T14" i="6" s="1"/>
  <c r="AG14" i="6"/>
  <c r="AG22" i="6"/>
  <c r="CQ22" i="6"/>
  <c r="T22" i="6" s="1"/>
  <c r="AG17" i="6"/>
  <c r="CQ17" i="6"/>
  <c r="T17" i="6" s="1"/>
  <c r="AG36" i="6"/>
  <c r="CQ36" i="6"/>
  <c r="T36" i="6" s="1"/>
  <c r="AG37" i="6"/>
  <c r="CQ37" i="6"/>
  <c r="T37" i="6" s="1"/>
  <c r="AG40" i="6"/>
  <c r="CQ40" i="6"/>
  <c r="T40" i="6" s="1"/>
  <c r="AG43" i="6"/>
  <c r="CQ43" i="6"/>
  <c r="T43" i="6" s="1"/>
  <c r="AG12" i="6"/>
  <c r="CQ12" i="6"/>
  <c r="T12" i="6" s="1"/>
  <c r="CQ41" i="6"/>
  <c r="AG41" i="6"/>
  <c r="CX3" i="6"/>
  <c r="CY3" i="6"/>
  <c r="CW3" i="6"/>
  <c r="CV3" i="6"/>
  <c r="CU3" i="6"/>
  <c r="AQ8" i="6"/>
  <c r="AK8" i="6"/>
  <c r="AH8" i="6"/>
  <c r="AI8" i="6"/>
  <c r="AR8" i="6"/>
  <c r="AL8" i="6"/>
  <c r="AM8" i="6"/>
  <c r="AS8" i="6"/>
  <c r="AP8" i="6"/>
  <c r="AT8" i="6"/>
  <c r="AJ8" i="6"/>
  <c r="AN8" i="6"/>
  <c r="AR115" i="6"/>
  <c r="AI114" i="6"/>
  <c r="AR103" i="6"/>
  <c r="AI106" i="6"/>
  <c r="AH108" i="6"/>
  <c r="AJ116" i="6"/>
  <c r="AJ103" i="6"/>
  <c r="AK106" i="6"/>
  <c r="AS108" i="6"/>
  <c r="AT105" i="6"/>
  <c r="AK101" i="6"/>
  <c r="AM104" i="6"/>
  <c r="AQ108" i="6"/>
  <c r="AH116" i="6"/>
  <c r="AM103" i="6"/>
  <c r="AN106" i="6"/>
  <c r="AK108" i="6"/>
  <c r="AQ116" i="6"/>
  <c r="AO103" i="6"/>
  <c r="AI104" i="6"/>
  <c r="AL102" i="6"/>
  <c r="AP111" i="6"/>
  <c r="AR109" i="6"/>
  <c r="AL107" i="6"/>
  <c r="AI120" i="6"/>
  <c r="AK111" i="6"/>
  <c r="AH109" i="6"/>
  <c r="AJ107" i="6"/>
  <c r="AN102" i="6"/>
  <c r="AH105" i="6"/>
  <c r="AT101" i="6"/>
  <c r="AM107" i="6"/>
  <c r="AN120" i="6"/>
  <c r="AO111" i="6"/>
  <c r="AJ112" i="6"/>
  <c r="AO109" i="6"/>
  <c r="AI115" i="6"/>
  <c r="AT117" i="6"/>
  <c r="AO115" i="6"/>
  <c r="AH114" i="6"/>
  <c r="AN119" i="6"/>
  <c r="AP110" i="6"/>
  <c r="AH115" i="6"/>
  <c r="AJ114" i="6"/>
  <c r="AI119" i="6"/>
  <c r="AS106" i="6"/>
  <c r="AR108" i="6"/>
  <c r="AT116" i="6"/>
  <c r="AL103" i="6"/>
  <c r="AH106" i="6"/>
  <c r="AL115" i="6"/>
  <c r="AM114" i="6"/>
  <c r="AR119" i="6"/>
  <c r="AM110" i="6"/>
  <c r="AO108" i="6"/>
  <c r="AM116" i="6"/>
  <c r="AK103" i="6"/>
  <c r="AJ106" i="6"/>
  <c r="AQ102" i="6"/>
  <c r="AS105" i="6"/>
  <c r="AI101" i="6"/>
  <c r="AJ104" i="6"/>
  <c r="AK102" i="6"/>
  <c r="AJ105" i="6"/>
  <c r="AI109" i="6"/>
  <c r="AI107" i="6"/>
  <c r="AI102" i="6"/>
  <c r="AQ105" i="6"/>
  <c r="AN101" i="6"/>
  <c r="AK104" i="6"/>
  <c r="AP103" i="6"/>
  <c r="AN105" i="6"/>
  <c r="AQ109" i="6"/>
  <c r="AN109" i="6"/>
  <c r="AM120" i="6"/>
  <c r="AH119" i="6"/>
  <c r="AI113" i="6"/>
  <c r="AS118" i="6"/>
  <c r="AL112" i="6"/>
  <c r="AS117" i="6"/>
  <c r="AN115" i="6"/>
  <c r="AR114" i="6"/>
  <c r="AT119" i="6"/>
  <c r="AQ110" i="6"/>
  <c r="AT115" i="6"/>
  <c r="AP114" i="6"/>
  <c r="AK119" i="6"/>
  <c r="AK110" i="6"/>
  <c r="AM115" i="6"/>
  <c r="AN114" i="6"/>
  <c r="AO119" i="6"/>
  <c r="AJ110" i="6"/>
  <c r="AJ115" i="6"/>
  <c r="AL114" i="6"/>
  <c r="AP119" i="6"/>
  <c r="AR110" i="6"/>
  <c r="AN108" i="6"/>
  <c r="AS116" i="6"/>
  <c r="AQ103" i="6"/>
  <c r="AP106" i="6"/>
  <c r="AP102" i="6"/>
  <c r="AM105" i="6"/>
  <c r="AS101" i="6"/>
  <c r="AQ104" i="6"/>
  <c r="AM108" i="6"/>
  <c r="AN116" i="6"/>
  <c r="AS103" i="6"/>
  <c r="AO106" i="6"/>
  <c r="AM106" i="6"/>
  <c r="AM101" i="6"/>
  <c r="AT111" i="6"/>
  <c r="AH107" i="6"/>
  <c r="AR118" i="6"/>
  <c r="AJ118" i="6"/>
  <c r="AQ113" i="6"/>
  <c r="AO118" i="6"/>
  <c r="AI112" i="6"/>
  <c r="AL117" i="6"/>
  <c r="AM113" i="6"/>
  <c r="AM118" i="6"/>
  <c r="AS112" i="6"/>
  <c r="AH117" i="6"/>
  <c r="AS115" i="6"/>
  <c r="AS114" i="6"/>
  <c r="AM119" i="6"/>
  <c r="AO110" i="6"/>
  <c r="AT113" i="6"/>
  <c r="AP118" i="6"/>
  <c r="AM112" i="6"/>
  <c r="AJ117" i="6"/>
  <c r="AO113" i="6"/>
  <c r="AO114" i="6"/>
  <c r="AQ119" i="6"/>
  <c r="AH110" i="6"/>
  <c r="AL108" i="6"/>
  <c r="AR116" i="6"/>
  <c r="AH103" i="6"/>
  <c r="AL106" i="6"/>
  <c r="AT108" i="6"/>
  <c r="AO116" i="6"/>
  <c r="AI103" i="6"/>
  <c r="AR106" i="6"/>
  <c r="AK115" i="6"/>
  <c r="AL116" i="6"/>
  <c r="AJ120" i="6"/>
  <c r="AH113" i="6"/>
  <c r="AL110" i="6"/>
  <c r="AR111" i="6"/>
  <c r="AM109" i="6"/>
  <c r="AN107" i="6"/>
  <c r="AH120" i="6"/>
  <c r="AJ111" i="6"/>
  <c r="AN118" i="6"/>
  <c r="AK112" i="6"/>
  <c r="AI117" i="6"/>
  <c r="AJ113" i="6"/>
  <c r="AK118" i="6"/>
  <c r="AP112" i="6"/>
  <c r="AO117" i="6"/>
  <c r="AN111" i="6"/>
  <c r="AL109" i="6"/>
  <c r="AT107" i="6"/>
  <c r="AN117" i="6"/>
  <c r="AL113" i="6"/>
  <c r="AH118" i="6"/>
  <c r="AQ112" i="6"/>
  <c r="AQ117" i="6"/>
  <c r="AP115" i="6"/>
  <c r="AQ114" i="6"/>
  <c r="AJ119" i="6"/>
  <c r="AS110" i="6"/>
  <c r="AI108" i="6"/>
  <c r="AK116" i="6"/>
  <c r="AT103" i="6"/>
  <c r="AT106" i="6"/>
  <c r="AQ115" i="6"/>
  <c r="AK114" i="6"/>
  <c r="AL119" i="6"/>
  <c r="AI110" i="6"/>
  <c r="AR102" i="6"/>
  <c r="AQ107" i="6"/>
  <c r="AS111" i="6"/>
  <c r="AR107" i="6"/>
  <c r="AT114" i="6"/>
  <c r="AO102" i="6"/>
  <c r="AP105" i="6"/>
  <c r="AR101" i="6"/>
  <c r="AN104" i="6"/>
  <c r="AM102" i="6"/>
  <c r="AK105" i="6"/>
  <c r="AO101" i="6"/>
  <c r="AO104" i="6"/>
  <c r="AP120" i="6"/>
  <c r="AL111" i="6"/>
  <c r="AK109" i="6"/>
  <c r="AO107" i="6"/>
  <c r="AJ102" i="6"/>
  <c r="AI105" i="6"/>
  <c r="AP101" i="6"/>
  <c r="AH104" i="6"/>
  <c r="AS120" i="6"/>
  <c r="AQ111" i="6"/>
  <c r="AJ109" i="6"/>
  <c r="AP107" i="6"/>
  <c r="AL120" i="6"/>
  <c r="AS113" i="6"/>
  <c r="AT118" i="6"/>
  <c r="AO112" i="6"/>
  <c r="AP117" i="6"/>
  <c r="AN113" i="6"/>
  <c r="AI118" i="6"/>
  <c r="AH112" i="6"/>
  <c r="AN110" i="6"/>
  <c r="AR113" i="6"/>
  <c r="AQ118" i="6"/>
  <c r="AR112" i="6"/>
  <c r="AR117" i="6"/>
  <c r="AS104" i="6"/>
  <c r="AS109" i="6"/>
  <c r="AO120" i="6"/>
  <c r="AS119" i="6"/>
  <c r="AP113" i="6"/>
  <c r="AP108" i="6"/>
  <c r="AP116" i="6"/>
  <c r="AN103" i="6"/>
  <c r="AQ106" i="6"/>
  <c r="AH102" i="6"/>
  <c r="AL105" i="6"/>
  <c r="AJ101" i="6"/>
  <c r="AT104" i="6"/>
  <c r="AS102" i="6"/>
  <c r="AR105" i="6"/>
  <c r="AH101" i="6"/>
  <c r="AP104" i="6"/>
  <c r="AJ108" i="6"/>
  <c r="AI116" i="6"/>
  <c r="AL101" i="6"/>
  <c r="AR104" i="6"/>
  <c r="AT102" i="6"/>
  <c r="AO105" i="6"/>
  <c r="AQ101" i="6"/>
  <c r="AL104" i="6"/>
  <c r="AK120" i="6"/>
  <c r="AH111" i="6"/>
  <c r="AP109" i="6"/>
  <c r="AS107" i="6"/>
  <c r="AR120" i="6"/>
  <c r="AK113" i="6"/>
  <c r="AL118" i="6"/>
  <c r="AN112" i="6"/>
  <c r="AK117" i="6"/>
  <c r="AM111" i="6"/>
  <c r="AT109" i="6"/>
  <c r="AK107" i="6"/>
  <c r="AQ120" i="6"/>
  <c r="AT120" i="6"/>
  <c r="AM117" i="6"/>
  <c r="AI111" i="6"/>
  <c r="AT110" i="6"/>
  <c r="AT112" i="6"/>
  <c r="T120" i="6" l="1"/>
  <c r="Q120" i="6"/>
  <c r="T119" i="6"/>
  <c r="Q119" i="6"/>
  <c r="Q118" i="6"/>
  <c r="T118" i="6"/>
  <c r="T116" i="6"/>
  <c r="Q116" i="6"/>
  <c r="T117" i="6"/>
  <c r="Q117" i="6"/>
  <c r="CV116" i="6"/>
  <c r="CV119" i="6"/>
  <c r="CV118" i="6"/>
  <c r="CV120" i="6"/>
  <c r="CV117" i="6"/>
  <c r="CW118" i="6"/>
  <c r="CW119" i="6"/>
  <c r="CW117" i="6"/>
  <c r="CW120" i="6"/>
  <c r="CW116" i="6"/>
  <c r="CX117" i="6"/>
  <c r="CX120" i="6"/>
  <c r="CX118" i="6"/>
  <c r="CX119" i="6"/>
  <c r="CX116" i="6"/>
  <c r="CY117" i="6"/>
  <c r="CY120" i="6"/>
  <c r="CY116" i="6"/>
  <c r="CY118" i="6"/>
  <c r="CY119" i="6"/>
  <c r="CU118" i="6"/>
  <c r="CU120" i="6"/>
  <c r="CU116" i="6"/>
  <c r="CU119" i="6"/>
  <c r="CU117" i="6"/>
  <c r="T56" i="6"/>
  <c r="T89" i="6"/>
  <c r="T74" i="6"/>
  <c r="T61" i="6"/>
  <c r="T77" i="6"/>
  <c r="T58" i="6"/>
  <c r="T60" i="6"/>
  <c r="T65" i="6"/>
  <c r="T59" i="6"/>
  <c r="T80" i="6"/>
  <c r="T68" i="6"/>
  <c r="T67" i="6"/>
  <c r="T99" i="6"/>
  <c r="T57" i="6"/>
  <c r="T71" i="6"/>
  <c r="T75" i="6"/>
  <c r="T54" i="6"/>
  <c r="T87" i="6"/>
  <c r="T76" i="6"/>
  <c r="T50" i="6"/>
  <c r="T72" i="6"/>
  <c r="T69" i="6"/>
  <c r="T85" i="6"/>
  <c r="T84" i="6"/>
  <c r="T90" i="6"/>
  <c r="T91" i="6"/>
  <c r="T78" i="6"/>
  <c r="T82" i="6"/>
  <c r="T79" i="6"/>
  <c r="T55" i="6"/>
  <c r="T86" i="6"/>
  <c r="T81" i="6"/>
  <c r="T83" i="6"/>
  <c r="T66" i="6"/>
  <c r="T88" i="6"/>
  <c r="T53" i="6"/>
  <c r="T93" i="6"/>
  <c r="T92" i="6"/>
  <c r="T73" i="6"/>
  <c r="T70" i="6"/>
  <c r="T94" i="6"/>
  <c r="T63" i="6"/>
  <c r="T95" i="6"/>
  <c r="T51" i="6"/>
  <c r="T52" i="6"/>
  <c r="T96" i="6"/>
  <c r="T100" i="6"/>
  <c r="T97" i="6"/>
  <c r="T62" i="6"/>
  <c r="T98" i="6"/>
  <c r="T64" i="6"/>
  <c r="CY54" i="6"/>
  <c r="CY67" i="6"/>
  <c r="CY53" i="6"/>
  <c r="CY64" i="6"/>
  <c r="CY95" i="6"/>
  <c r="CY96" i="6"/>
  <c r="CY97" i="6"/>
  <c r="CY98" i="6"/>
  <c r="CY99" i="6"/>
  <c r="CY100" i="6"/>
  <c r="CY65" i="6"/>
  <c r="CY63" i="6"/>
  <c r="CY94" i="6"/>
  <c r="CY91" i="6"/>
  <c r="CY83" i="6"/>
  <c r="CY92" i="6"/>
  <c r="CY85" i="6"/>
  <c r="CY90" i="6"/>
  <c r="CY56" i="6"/>
  <c r="CY79" i="6"/>
  <c r="CY61" i="6"/>
  <c r="CY77" i="6"/>
  <c r="CY87" i="6"/>
  <c r="CY86" i="6"/>
  <c r="CY80" i="6"/>
  <c r="CY52" i="6"/>
  <c r="CY66" i="6"/>
  <c r="CY55" i="6"/>
  <c r="CY88" i="6"/>
  <c r="CY81" i="6"/>
  <c r="CY93" i="6"/>
  <c r="CY70" i="6"/>
  <c r="CY73" i="6"/>
  <c r="CY82" i="6"/>
  <c r="CY75" i="6"/>
  <c r="CY69" i="6"/>
  <c r="CY59" i="6"/>
  <c r="CY78" i="6"/>
  <c r="CY50" i="6"/>
  <c r="CY89" i="6"/>
  <c r="CY76" i="6"/>
  <c r="CY74" i="6"/>
  <c r="CY72" i="6"/>
  <c r="CY62" i="6"/>
  <c r="CY58" i="6"/>
  <c r="CY71" i="6"/>
  <c r="CY84" i="6"/>
  <c r="CY57" i="6"/>
  <c r="CY68" i="6"/>
  <c r="CY51" i="6"/>
  <c r="CY60" i="6"/>
  <c r="CX55" i="6"/>
  <c r="CX59" i="6"/>
  <c r="CX60" i="6"/>
  <c r="CX61" i="6"/>
  <c r="CX62" i="6"/>
  <c r="CX58" i="6"/>
  <c r="CX64" i="6"/>
  <c r="CX67" i="6"/>
  <c r="CX63" i="6"/>
  <c r="CX76" i="6"/>
  <c r="CX80" i="6"/>
  <c r="CX57" i="6"/>
  <c r="CX86" i="6"/>
  <c r="CX90" i="6"/>
  <c r="CX85" i="6"/>
  <c r="CX89" i="6"/>
  <c r="CX71" i="6"/>
  <c r="CX50" i="6"/>
  <c r="CX83" i="6"/>
  <c r="CX100" i="6"/>
  <c r="CX96" i="6"/>
  <c r="CX92" i="6"/>
  <c r="CX84" i="6"/>
  <c r="CX68" i="6"/>
  <c r="CX66" i="6"/>
  <c r="CX54" i="6"/>
  <c r="CX91" i="6"/>
  <c r="CX98" i="6"/>
  <c r="CX88" i="6"/>
  <c r="CX79" i="6"/>
  <c r="CX74" i="6"/>
  <c r="CX82" i="6"/>
  <c r="CX97" i="6"/>
  <c r="CX52" i="6"/>
  <c r="CX93" i="6"/>
  <c r="CX87" i="6"/>
  <c r="CX70" i="6"/>
  <c r="CX99" i="6"/>
  <c r="CX95" i="6"/>
  <c r="CX75" i="6"/>
  <c r="CX69" i="6"/>
  <c r="CX65" i="6"/>
  <c r="CX53" i="6"/>
  <c r="CX77" i="6"/>
  <c r="CX81" i="6"/>
  <c r="CX78" i="6"/>
  <c r="CX51" i="6"/>
  <c r="CX73" i="6"/>
  <c r="CX94" i="6"/>
  <c r="CX56" i="6"/>
  <c r="CX72" i="6"/>
  <c r="CV51" i="6"/>
  <c r="CV52" i="6"/>
  <c r="CV63" i="6"/>
  <c r="CV66" i="6"/>
  <c r="CV67" i="6"/>
  <c r="CV69" i="6"/>
  <c r="CV79" i="6"/>
  <c r="CV75" i="6"/>
  <c r="CV96" i="6"/>
  <c r="CV97" i="6"/>
  <c r="CV100" i="6"/>
  <c r="CV70" i="6"/>
  <c r="CV93" i="6"/>
  <c r="CV95" i="6"/>
  <c r="CV98" i="6"/>
  <c r="CV99" i="6"/>
  <c r="CV77" i="6"/>
  <c r="CV87" i="6"/>
  <c r="CV84" i="6"/>
  <c r="CV78" i="6"/>
  <c r="CV86" i="6"/>
  <c r="CV82" i="6"/>
  <c r="CV65" i="6"/>
  <c r="CV59" i="6"/>
  <c r="CV60" i="6"/>
  <c r="CV91" i="6"/>
  <c r="CV83" i="6"/>
  <c r="CV64" i="6"/>
  <c r="CV76" i="6"/>
  <c r="CV61" i="6"/>
  <c r="CV53" i="6"/>
  <c r="CV71" i="6"/>
  <c r="CV62" i="6"/>
  <c r="CV55" i="6"/>
  <c r="CV88" i="6"/>
  <c r="CV81" i="6"/>
  <c r="CV50" i="6"/>
  <c r="CV74" i="6"/>
  <c r="CV73" i="6"/>
  <c r="CV56" i="6"/>
  <c r="CV72" i="6"/>
  <c r="CV54" i="6"/>
  <c r="CV92" i="6"/>
  <c r="CV85" i="6"/>
  <c r="CV90" i="6"/>
  <c r="CV58" i="6"/>
  <c r="CV94" i="6"/>
  <c r="CV68" i="6"/>
  <c r="CV89" i="6"/>
  <c r="CV80" i="6"/>
  <c r="CV57" i="6"/>
  <c r="CU51" i="6"/>
  <c r="CU52" i="6"/>
  <c r="CU60" i="6"/>
  <c r="CU63" i="6"/>
  <c r="CU64" i="6"/>
  <c r="CU53" i="6"/>
  <c r="CU67" i="6"/>
  <c r="CU61" i="6"/>
  <c r="CU66" i="6"/>
  <c r="CU62" i="6"/>
  <c r="CU99" i="6"/>
  <c r="CU96" i="6"/>
  <c r="CU88" i="6"/>
  <c r="CU78" i="6"/>
  <c r="CU50" i="6"/>
  <c r="CU76" i="6"/>
  <c r="CU74" i="6"/>
  <c r="CU54" i="6"/>
  <c r="CU72" i="6"/>
  <c r="CU58" i="6"/>
  <c r="CU81" i="6"/>
  <c r="CU89" i="6"/>
  <c r="CU73" i="6"/>
  <c r="CU59" i="6"/>
  <c r="CU87" i="6"/>
  <c r="CU84" i="6"/>
  <c r="CU86" i="6"/>
  <c r="CU56" i="6"/>
  <c r="CU98" i="6"/>
  <c r="CU97" i="6"/>
  <c r="CU77" i="6"/>
  <c r="CU91" i="6"/>
  <c r="CU83" i="6"/>
  <c r="CU71" i="6"/>
  <c r="CU92" i="6"/>
  <c r="CU85" i="6"/>
  <c r="CU65" i="6"/>
  <c r="CU90" i="6"/>
  <c r="CU80" i="6"/>
  <c r="CU57" i="6"/>
  <c r="CU68" i="6"/>
  <c r="CU55" i="6"/>
  <c r="CU94" i="6"/>
  <c r="CU93" i="6"/>
  <c r="CU70" i="6"/>
  <c r="CU82" i="6"/>
  <c r="CU75" i="6"/>
  <c r="CU69" i="6"/>
  <c r="CU95" i="6"/>
  <c r="CU100" i="6"/>
  <c r="CU79" i="6"/>
  <c r="CW63" i="6"/>
  <c r="CW59" i="6"/>
  <c r="CW58" i="6"/>
  <c r="CW60" i="6"/>
  <c r="CW62" i="6"/>
  <c r="CW55" i="6"/>
  <c r="CW68" i="6"/>
  <c r="CW69" i="6"/>
  <c r="CW72" i="6"/>
  <c r="CW96" i="6"/>
  <c r="CW98" i="6"/>
  <c r="CW100" i="6"/>
  <c r="CW61" i="6"/>
  <c r="CW74" i="6"/>
  <c r="CW85" i="6"/>
  <c r="CW89" i="6"/>
  <c r="CW81" i="6"/>
  <c r="CW84" i="6"/>
  <c r="CW88" i="6"/>
  <c r="CW92" i="6"/>
  <c r="CW93" i="6"/>
  <c r="CW95" i="6"/>
  <c r="CW97" i="6"/>
  <c r="CW99" i="6"/>
  <c r="CW71" i="6"/>
  <c r="CW70" i="6"/>
  <c r="CW75" i="6"/>
  <c r="CW80" i="6"/>
  <c r="CW51" i="6"/>
  <c r="CW86" i="6"/>
  <c r="CW50" i="6"/>
  <c r="CW73" i="6"/>
  <c r="CW64" i="6"/>
  <c r="CW90" i="6"/>
  <c r="CW87" i="6"/>
  <c r="CW66" i="6"/>
  <c r="CW65" i="6"/>
  <c r="CW77" i="6"/>
  <c r="CW94" i="6"/>
  <c r="CW78" i="6"/>
  <c r="CW91" i="6"/>
  <c r="CW83" i="6"/>
  <c r="CW79" i="6"/>
  <c r="CW57" i="6"/>
  <c r="CW52" i="6"/>
  <c r="CW82" i="6"/>
  <c r="CW56" i="6"/>
  <c r="CW67" i="6"/>
  <c r="CW54" i="6"/>
  <c r="CW76" i="6"/>
  <c r="CW53" i="6"/>
  <c r="CV13" i="6"/>
  <c r="CV12" i="6"/>
  <c r="CW12" i="6"/>
  <c r="CW13" i="6"/>
  <c r="CY12" i="6"/>
  <c r="CY13" i="6"/>
  <c r="CU13" i="6"/>
  <c r="CU12" i="6"/>
  <c r="CX13" i="6"/>
  <c r="CX12" i="6"/>
  <c r="CY25" i="6"/>
  <c r="CY45" i="6"/>
  <c r="CY46" i="6"/>
  <c r="CY24" i="6"/>
  <c r="CY34" i="6"/>
  <c r="CY15" i="6"/>
  <c r="CY39" i="6"/>
  <c r="CY49" i="6"/>
  <c r="CY38" i="6"/>
  <c r="CY40" i="6"/>
  <c r="CY19" i="6"/>
  <c r="CY35" i="6"/>
  <c r="CY32" i="6"/>
  <c r="CY18" i="6"/>
  <c r="CY20" i="6"/>
  <c r="CY47" i="6"/>
  <c r="CY33" i="6"/>
  <c r="CY22" i="6"/>
  <c r="CY43" i="6"/>
  <c r="CY44" i="6"/>
  <c r="CY36" i="6"/>
  <c r="CY48" i="6"/>
  <c r="CY41" i="6"/>
  <c r="CY26" i="6"/>
  <c r="CY17" i="6"/>
  <c r="CY21" i="6"/>
  <c r="CY14" i="6"/>
  <c r="CY30" i="6"/>
  <c r="CY27" i="6"/>
  <c r="CY42" i="6"/>
  <c r="CY37" i="6"/>
  <c r="CY31" i="6"/>
  <c r="CY23" i="6"/>
  <c r="CY16" i="6"/>
  <c r="CY29" i="6"/>
  <c r="CY28" i="6"/>
  <c r="T49" i="6"/>
  <c r="CU43" i="6"/>
  <c r="CU45" i="6"/>
  <c r="CU24" i="6"/>
  <c r="CU25" i="6"/>
  <c r="CU42" i="6"/>
  <c r="CU34" i="6"/>
  <c r="CU19" i="6"/>
  <c r="CU49" i="6"/>
  <c r="CU46" i="6"/>
  <c r="CU38" i="6"/>
  <c r="CU14" i="6"/>
  <c r="CU30" i="6"/>
  <c r="CU47" i="6"/>
  <c r="CU20" i="6"/>
  <c r="CU39" i="6"/>
  <c r="CU33" i="6"/>
  <c r="CU29" i="6"/>
  <c r="CU22" i="6"/>
  <c r="CU28" i="6"/>
  <c r="CU17" i="6"/>
  <c r="CU44" i="6"/>
  <c r="CU36" i="6"/>
  <c r="CU48" i="6"/>
  <c r="CU41" i="6"/>
  <c r="CU15" i="6"/>
  <c r="CU27" i="6"/>
  <c r="CU37" i="6"/>
  <c r="CU31" i="6"/>
  <c r="CU23" i="6"/>
  <c r="CU16" i="6"/>
  <c r="CU40" i="6"/>
  <c r="CU35" i="6"/>
  <c r="CU32" i="6"/>
  <c r="CU18" i="6"/>
  <c r="CU26" i="6"/>
  <c r="CU21" i="6"/>
  <c r="CX28" i="6"/>
  <c r="CX41" i="6"/>
  <c r="CX34" i="6"/>
  <c r="CX45" i="6"/>
  <c r="CX22" i="6"/>
  <c r="CX49" i="6"/>
  <c r="CX25" i="6"/>
  <c r="CX39" i="6"/>
  <c r="CX16" i="6"/>
  <c r="CX14" i="6"/>
  <c r="CX44" i="6"/>
  <c r="CX30" i="6"/>
  <c r="CX43" i="6"/>
  <c r="CX38" i="6"/>
  <c r="CX36" i="6"/>
  <c r="CX33" i="6"/>
  <c r="CX37" i="6"/>
  <c r="CX31" i="6"/>
  <c r="CX23" i="6"/>
  <c r="CX19" i="6"/>
  <c r="CX46" i="6"/>
  <c r="CX27" i="6"/>
  <c r="CX35" i="6"/>
  <c r="CX40" i="6"/>
  <c r="CX47" i="6"/>
  <c r="CX42" i="6"/>
  <c r="CX32" i="6"/>
  <c r="CX29" i="6"/>
  <c r="CX18" i="6"/>
  <c r="CX15" i="6"/>
  <c r="CX20" i="6"/>
  <c r="CX24" i="6"/>
  <c r="CX48" i="6"/>
  <c r="CX26" i="6"/>
  <c r="CX21" i="6"/>
  <c r="CX17" i="6"/>
  <c r="CV34" i="6"/>
  <c r="CV45" i="6"/>
  <c r="CV49" i="6"/>
  <c r="CV17" i="6"/>
  <c r="CV42" i="6"/>
  <c r="CV30" i="6"/>
  <c r="CV40" i="6"/>
  <c r="CV15" i="6"/>
  <c r="CV18" i="6"/>
  <c r="CV39" i="6"/>
  <c r="CV24" i="6"/>
  <c r="CV25" i="6"/>
  <c r="CV36" i="6"/>
  <c r="CV19" i="6"/>
  <c r="CV46" i="6"/>
  <c r="CV47" i="6"/>
  <c r="CV27" i="6"/>
  <c r="CV26" i="6"/>
  <c r="CV16" i="6"/>
  <c r="CV20" i="6"/>
  <c r="CV29" i="6"/>
  <c r="CV48" i="6"/>
  <c r="CV37" i="6"/>
  <c r="CV14" i="6"/>
  <c r="CV23" i="6"/>
  <c r="CV43" i="6"/>
  <c r="CV38" i="6"/>
  <c r="CV31" i="6"/>
  <c r="CV35" i="6"/>
  <c r="CV44" i="6"/>
  <c r="CV33" i="6"/>
  <c r="CV41" i="6"/>
  <c r="CV22" i="6"/>
  <c r="CV28" i="6"/>
  <c r="CV21" i="6"/>
  <c r="CV32" i="6"/>
  <c r="T48" i="6"/>
  <c r="T47" i="6"/>
  <c r="CW25" i="6"/>
  <c r="CW27" i="6"/>
  <c r="CW34" i="6"/>
  <c r="CW41" i="6"/>
  <c r="CW28" i="6"/>
  <c r="CW46" i="6"/>
  <c r="CW43" i="6"/>
  <c r="CW45" i="6"/>
  <c r="CW15" i="6"/>
  <c r="CW19" i="6"/>
  <c r="CW40" i="6"/>
  <c r="CW20" i="6"/>
  <c r="CW23" i="6"/>
  <c r="CW44" i="6"/>
  <c r="CW14" i="6"/>
  <c r="CW30" i="6"/>
  <c r="CW24" i="6"/>
  <c r="CW48" i="6"/>
  <c r="CW42" i="6"/>
  <c r="CW26" i="6"/>
  <c r="CW38" i="6"/>
  <c r="CW37" i="6"/>
  <c r="CW31" i="6"/>
  <c r="CW16" i="6"/>
  <c r="CW29" i="6"/>
  <c r="CW33" i="6"/>
  <c r="CW35" i="6"/>
  <c r="CW22" i="6"/>
  <c r="CW39" i="6"/>
  <c r="CW49" i="6"/>
  <c r="CW47" i="6"/>
  <c r="CW36" i="6"/>
  <c r="CW32" i="6"/>
  <c r="CW17" i="6"/>
  <c r="CW21" i="6"/>
  <c r="CW18" i="6"/>
  <c r="T41" i="6"/>
  <c r="CY11" i="6"/>
  <c r="CW11" i="6"/>
  <c r="CU11" i="6"/>
  <c r="CX11" i="6"/>
  <c r="CV11" i="6"/>
  <c r="T11" i="6"/>
  <c r="W6" i="3"/>
  <c r="F6" i="3" s="1"/>
  <c r="X6" i="3"/>
  <c r="E6" i="3" s="1"/>
  <c r="AC55" i="3"/>
  <c r="AB55" i="3"/>
  <c r="C55" i="3" s="1"/>
  <c r="X55" i="3"/>
  <c r="W55" i="3"/>
  <c r="B55" i="3"/>
  <c r="AC54" i="3"/>
  <c r="AB54" i="3"/>
  <c r="C54" i="3" s="1"/>
  <c r="X54" i="3"/>
  <c r="W54" i="3"/>
  <c r="B54" i="3"/>
  <c r="AC53" i="3"/>
  <c r="AB53" i="3"/>
  <c r="C53" i="3" s="1"/>
  <c r="X53" i="3"/>
  <c r="W53" i="3"/>
  <c r="B53" i="3"/>
  <c r="AC52" i="3"/>
  <c r="AB52" i="3"/>
  <c r="C52" i="3" s="1"/>
  <c r="X52" i="3"/>
  <c r="W52" i="3"/>
  <c r="B52" i="3"/>
  <c r="AC51" i="3"/>
  <c r="AB51" i="3"/>
  <c r="C51" i="3" s="1"/>
  <c r="X51" i="3"/>
  <c r="W51" i="3"/>
  <c r="B51" i="3"/>
  <c r="AC50" i="3"/>
  <c r="AB50" i="3"/>
  <c r="C50" i="3" s="1"/>
  <c r="X50" i="3"/>
  <c r="W50" i="3"/>
  <c r="B50" i="3"/>
  <c r="AC49" i="3"/>
  <c r="AB49" i="3"/>
  <c r="C49" i="3" s="1"/>
  <c r="X49" i="3"/>
  <c r="W49" i="3"/>
  <c r="B49" i="3"/>
  <c r="AC48" i="3"/>
  <c r="AB48" i="3"/>
  <c r="C48" i="3" s="1"/>
  <c r="X48" i="3"/>
  <c r="W48" i="3"/>
  <c r="B48" i="3"/>
  <c r="AC47" i="3"/>
  <c r="AB47" i="3"/>
  <c r="C47" i="3" s="1"/>
  <c r="X47" i="3"/>
  <c r="W47" i="3"/>
  <c r="B47" i="3"/>
  <c r="AC46" i="3"/>
  <c r="AB46" i="3"/>
  <c r="C46" i="3" s="1"/>
  <c r="X46" i="3"/>
  <c r="W46" i="3"/>
  <c r="B46" i="3"/>
  <c r="AC45" i="3"/>
  <c r="AB45" i="3"/>
  <c r="C45" i="3" s="1"/>
  <c r="X45" i="3"/>
  <c r="W45" i="3"/>
  <c r="B45" i="3"/>
  <c r="AC44" i="3"/>
  <c r="AB44" i="3"/>
  <c r="C44" i="3" s="1"/>
  <c r="X44" i="3"/>
  <c r="W44" i="3"/>
  <c r="B44" i="3"/>
  <c r="AC43" i="3"/>
  <c r="AB43" i="3"/>
  <c r="C43" i="3" s="1"/>
  <c r="X43" i="3"/>
  <c r="W43" i="3"/>
  <c r="B43" i="3"/>
  <c r="AC42" i="3"/>
  <c r="AB42" i="3"/>
  <c r="C42" i="3" s="1"/>
  <c r="X42" i="3"/>
  <c r="W42" i="3"/>
  <c r="B42" i="3"/>
  <c r="AC41" i="3"/>
  <c r="AB41" i="3"/>
  <c r="C41" i="3" s="1"/>
  <c r="X41" i="3"/>
  <c r="E41" i="3" s="1"/>
  <c r="W41" i="3"/>
  <c r="F41" i="3" s="1"/>
  <c r="B41" i="3"/>
  <c r="AC40" i="3"/>
  <c r="AB40" i="3"/>
  <c r="C40" i="3" s="1"/>
  <c r="X40" i="3"/>
  <c r="W40" i="3"/>
  <c r="B40" i="3"/>
  <c r="AC39" i="3"/>
  <c r="AB39" i="3"/>
  <c r="C39" i="3" s="1"/>
  <c r="X39" i="3"/>
  <c r="W39" i="3"/>
  <c r="B39" i="3"/>
  <c r="AC38" i="3"/>
  <c r="AB38" i="3"/>
  <c r="C38" i="3" s="1"/>
  <c r="X38" i="3"/>
  <c r="W38" i="3"/>
  <c r="B38" i="3"/>
  <c r="AC37" i="3"/>
  <c r="AB37" i="3"/>
  <c r="C37" i="3" s="1"/>
  <c r="X37" i="3"/>
  <c r="W37" i="3"/>
  <c r="B37" i="3"/>
  <c r="AC36" i="3"/>
  <c r="AB36" i="3"/>
  <c r="C36" i="3" s="1"/>
  <c r="X36" i="3"/>
  <c r="W36" i="3"/>
  <c r="B36" i="3"/>
  <c r="AC35" i="3"/>
  <c r="AB35" i="3"/>
  <c r="C35" i="3" s="1"/>
  <c r="X35" i="3"/>
  <c r="W35" i="3"/>
  <c r="B35" i="3"/>
  <c r="AC34" i="3"/>
  <c r="AB34" i="3"/>
  <c r="C34" i="3" s="1"/>
  <c r="X34" i="3"/>
  <c r="W34" i="3"/>
  <c r="B34" i="3"/>
  <c r="AC33" i="3"/>
  <c r="AB33" i="3"/>
  <c r="C33" i="3" s="1"/>
  <c r="X33" i="3"/>
  <c r="E33" i="3" s="1"/>
  <c r="W33" i="3"/>
  <c r="F33" i="3" s="1"/>
  <c r="B33" i="3"/>
  <c r="AC32" i="3"/>
  <c r="AB32" i="3"/>
  <c r="C32" i="3" s="1"/>
  <c r="X32" i="3"/>
  <c r="E32" i="3" s="1"/>
  <c r="W32" i="3"/>
  <c r="F32" i="3" s="1"/>
  <c r="B32" i="3"/>
  <c r="AC31" i="3"/>
  <c r="AB31" i="3"/>
  <c r="C31" i="3" s="1"/>
  <c r="X31" i="3"/>
  <c r="W31" i="3"/>
  <c r="B31" i="3"/>
  <c r="AC30" i="3"/>
  <c r="AB30" i="3"/>
  <c r="C30" i="3" s="1"/>
  <c r="X30" i="3"/>
  <c r="W30" i="3"/>
  <c r="B30" i="3"/>
  <c r="AC29" i="3"/>
  <c r="AB29" i="3"/>
  <c r="C29" i="3" s="1"/>
  <c r="X29" i="3"/>
  <c r="E29" i="3" s="1"/>
  <c r="W29" i="3"/>
  <c r="F29" i="3" s="1"/>
  <c r="AC28" i="3"/>
  <c r="AB28" i="3"/>
  <c r="C28" i="3" s="1"/>
  <c r="X28" i="3"/>
  <c r="W28" i="3"/>
  <c r="B28" i="3"/>
  <c r="AC27" i="3"/>
  <c r="AB27" i="3"/>
  <c r="C27" i="3" s="1"/>
  <c r="X27" i="3"/>
  <c r="W27" i="3"/>
  <c r="B27" i="3"/>
  <c r="AC26" i="3"/>
  <c r="AB26" i="3"/>
  <c r="C26" i="3" s="1"/>
  <c r="X26" i="3"/>
  <c r="E26" i="3" s="1"/>
  <c r="W26" i="3"/>
  <c r="F26" i="3" s="1"/>
  <c r="AC25" i="3"/>
  <c r="AB25" i="3"/>
  <c r="C25" i="3" s="1"/>
  <c r="X25" i="3"/>
  <c r="E25" i="3" s="1"/>
  <c r="W25" i="3"/>
  <c r="F25" i="3" s="1"/>
  <c r="AC24" i="3"/>
  <c r="AB24" i="3"/>
  <c r="C24" i="3" s="1"/>
  <c r="X24" i="3"/>
  <c r="W24" i="3"/>
  <c r="AC23" i="3"/>
  <c r="AB23" i="3"/>
  <c r="X23" i="3"/>
  <c r="W23" i="3"/>
  <c r="AC22" i="3"/>
  <c r="AB22" i="3"/>
  <c r="C22" i="3" s="1"/>
  <c r="X22" i="3"/>
  <c r="E22" i="3" s="1"/>
  <c r="W22" i="3"/>
  <c r="F22" i="3" s="1"/>
  <c r="AC21" i="3"/>
  <c r="AB21" i="3"/>
  <c r="C21" i="3" s="1"/>
  <c r="X21" i="3"/>
  <c r="E21" i="3" s="1"/>
  <c r="W21" i="3"/>
  <c r="F21" i="3" s="1"/>
  <c r="AC20" i="3"/>
  <c r="AB20" i="3"/>
  <c r="C20" i="3" s="1"/>
  <c r="X20" i="3"/>
  <c r="E20" i="3" s="1"/>
  <c r="W20" i="3"/>
  <c r="F20" i="3" s="1"/>
  <c r="AC19" i="3"/>
  <c r="AB19" i="3"/>
  <c r="C19" i="3" s="1"/>
  <c r="X19" i="3"/>
  <c r="E19" i="3" s="1"/>
  <c r="W19" i="3"/>
  <c r="F19" i="3" s="1"/>
  <c r="AC18" i="3"/>
  <c r="AB18" i="3"/>
  <c r="C18" i="3" s="1"/>
  <c r="X18" i="3"/>
  <c r="E18" i="3" s="1"/>
  <c r="W18" i="3"/>
  <c r="F18" i="3" s="1"/>
  <c r="AC17" i="3"/>
  <c r="AB17" i="3"/>
  <c r="C17" i="3" s="1"/>
  <c r="X17" i="3"/>
  <c r="E17" i="3" s="1"/>
  <c r="W17" i="3"/>
  <c r="F17" i="3" s="1"/>
  <c r="AC16" i="3"/>
  <c r="AB16" i="3"/>
  <c r="C16" i="3" s="1"/>
  <c r="X16" i="3"/>
  <c r="E16" i="3" s="1"/>
  <c r="W16" i="3"/>
  <c r="F16" i="3" s="1"/>
  <c r="AC15" i="3"/>
  <c r="AB15" i="3"/>
  <c r="C15" i="3" s="1"/>
  <c r="X15" i="3"/>
  <c r="E15" i="3" s="1"/>
  <c r="W15" i="3"/>
  <c r="F15" i="3" s="1"/>
  <c r="AC14" i="3"/>
  <c r="AB14" i="3"/>
  <c r="C14" i="3" s="1"/>
  <c r="X14" i="3"/>
  <c r="E14" i="3" s="1"/>
  <c r="W14" i="3"/>
  <c r="F14" i="3" s="1"/>
  <c r="AC13" i="3"/>
  <c r="AB13" i="3"/>
  <c r="C13" i="3" s="1"/>
  <c r="X13" i="3"/>
  <c r="E13" i="3" s="1"/>
  <c r="W13" i="3"/>
  <c r="F13" i="3" s="1"/>
  <c r="AC12" i="3"/>
  <c r="AB12" i="3"/>
  <c r="C12" i="3" s="1"/>
  <c r="X12" i="3"/>
  <c r="E12" i="3" s="1"/>
  <c r="W12" i="3"/>
  <c r="F12" i="3" s="1"/>
  <c r="AC11" i="3"/>
  <c r="AB11" i="3"/>
  <c r="C11" i="3" s="1"/>
  <c r="X11" i="3"/>
  <c r="E11" i="3" s="1"/>
  <c r="W11" i="3"/>
  <c r="F11" i="3" s="1"/>
  <c r="AC10" i="3"/>
  <c r="AB10" i="3"/>
  <c r="C10" i="3" s="1"/>
  <c r="X10" i="3"/>
  <c r="E10" i="3" s="1"/>
  <c r="W10" i="3"/>
  <c r="F10" i="3" s="1"/>
  <c r="AC9" i="3"/>
  <c r="AB9" i="3"/>
  <c r="C9" i="3" s="1"/>
  <c r="X9" i="3"/>
  <c r="E9" i="3" s="1"/>
  <c r="W9" i="3"/>
  <c r="F9" i="3" s="1"/>
  <c r="AC8" i="3"/>
  <c r="AB8" i="3"/>
  <c r="C8" i="3" s="1"/>
  <c r="X8" i="3"/>
  <c r="E8" i="3" s="1"/>
  <c r="W8" i="3"/>
  <c r="F8" i="3" s="1"/>
  <c r="AC7" i="3"/>
  <c r="AB7" i="3"/>
  <c r="C7" i="3" s="1"/>
  <c r="X7" i="3"/>
  <c r="E7" i="3" s="1"/>
  <c r="W7" i="3"/>
  <c r="F7" i="3" s="1"/>
  <c r="AC6" i="3"/>
  <c r="AB6" i="3"/>
  <c r="C6" i="3" s="1"/>
  <c r="BY118" i="6"/>
  <c r="CA118" i="6"/>
  <c r="BZ120" i="6"/>
  <c r="BZ116" i="6"/>
  <c r="BZ117" i="6"/>
  <c r="CN118" i="6"/>
  <c r="CA117" i="6"/>
  <c r="BY120" i="6"/>
  <c r="CN120" i="6"/>
  <c r="CB117" i="6"/>
  <c r="CN117" i="6"/>
  <c r="CB120" i="6"/>
  <c r="BY117" i="6"/>
  <c r="CA120" i="6"/>
  <c r="CB118" i="6"/>
  <c r="BZ118" i="6"/>
  <c r="CN119" i="6"/>
  <c r="BY116" i="6"/>
  <c r="BZ119" i="6"/>
  <c r="CB116" i="6"/>
  <c r="DC118" i="6" l="1"/>
  <c r="CC118" i="6" s="1"/>
  <c r="DC119" i="6"/>
  <c r="CC119" i="6" s="1"/>
  <c r="DC117" i="6"/>
  <c r="CC117" i="6" s="1"/>
  <c r="DC120" i="6"/>
  <c r="CC120" i="6" s="1"/>
  <c r="CZ101" i="6"/>
  <c r="CZ103" i="6"/>
  <c r="CZ105" i="6"/>
  <c r="CZ107" i="6"/>
  <c r="CZ102" i="6"/>
  <c r="CZ104" i="6"/>
  <c r="CZ109" i="6"/>
  <c r="CZ111" i="6"/>
  <c r="CZ108" i="6"/>
  <c r="CZ106" i="6"/>
  <c r="CZ110" i="6"/>
  <c r="CZ113" i="6"/>
  <c r="CZ115" i="6"/>
  <c r="CZ118" i="6"/>
  <c r="CZ120" i="6"/>
  <c r="CZ114" i="6"/>
  <c r="CZ117" i="6"/>
  <c r="CZ119" i="6"/>
  <c r="CZ112" i="6"/>
  <c r="CZ116" i="6"/>
  <c r="E55" i="3"/>
  <c r="AG55" i="3"/>
  <c r="AI55" i="3" s="1"/>
  <c r="E51" i="3"/>
  <c r="AG51" i="3"/>
  <c r="AI51" i="3" s="1"/>
  <c r="F53" i="3"/>
  <c r="AF53" i="3"/>
  <c r="AJ53" i="3" s="1"/>
  <c r="F50" i="3"/>
  <c r="AF50" i="3"/>
  <c r="AJ50" i="3" s="1"/>
  <c r="E53" i="3"/>
  <c r="AG53" i="3"/>
  <c r="AI53" i="3" s="1"/>
  <c r="E50" i="3"/>
  <c r="AG50" i="3"/>
  <c r="AI50" i="3" s="1"/>
  <c r="F55" i="3"/>
  <c r="AF55" i="3"/>
  <c r="AJ55" i="3" s="1"/>
  <c r="F52" i="3"/>
  <c r="AF52" i="3"/>
  <c r="AJ52" i="3" s="1"/>
  <c r="E52" i="3"/>
  <c r="AG52" i="3"/>
  <c r="AI52" i="3" s="1"/>
  <c r="F54" i="3"/>
  <c r="AF54" i="3"/>
  <c r="AJ54" i="3" s="1"/>
  <c r="F51" i="3"/>
  <c r="AF51" i="3"/>
  <c r="AJ51" i="3" s="1"/>
  <c r="E54" i="3"/>
  <c r="AG54" i="3"/>
  <c r="AI54" i="3" s="1"/>
  <c r="E45" i="3"/>
  <c r="AG45" i="3"/>
  <c r="AI45" i="3" s="1"/>
  <c r="E49" i="3"/>
  <c r="AG49" i="3"/>
  <c r="AI49" i="3" s="1"/>
  <c r="E43" i="3"/>
  <c r="AG43" i="3"/>
  <c r="AI43" i="3" s="1"/>
  <c r="F44" i="3"/>
  <c r="AF44" i="3"/>
  <c r="AJ44" i="3" s="1"/>
  <c r="E47" i="3"/>
  <c r="AG47" i="3"/>
  <c r="AI47" i="3" s="1"/>
  <c r="F48" i="3"/>
  <c r="AF48" i="3"/>
  <c r="AJ48" i="3" s="1"/>
  <c r="E44" i="3"/>
  <c r="AG44" i="3"/>
  <c r="AI44" i="3" s="1"/>
  <c r="F45" i="3"/>
  <c r="AF45" i="3"/>
  <c r="AJ45" i="3" s="1"/>
  <c r="E48" i="3"/>
  <c r="AG48" i="3"/>
  <c r="AI48" i="3" s="1"/>
  <c r="F49" i="3"/>
  <c r="AF49" i="3"/>
  <c r="AJ49" i="3" s="1"/>
  <c r="F46" i="3"/>
  <c r="AF46" i="3"/>
  <c r="AJ46" i="3" s="1"/>
  <c r="F43" i="3"/>
  <c r="AF43" i="3"/>
  <c r="AJ43" i="3" s="1"/>
  <c r="E46" i="3"/>
  <c r="AG46" i="3"/>
  <c r="AI46" i="3" s="1"/>
  <c r="F47" i="3"/>
  <c r="AF47" i="3"/>
  <c r="AJ47" i="3" s="1"/>
  <c r="AG8" i="3"/>
  <c r="AI8" i="3" s="1"/>
  <c r="AF17" i="3"/>
  <c r="AJ17" i="3" s="1"/>
  <c r="AF21" i="3"/>
  <c r="AJ21" i="3" s="1"/>
  <c r="AF25" i="3"/>
  <c r="AJ25" i="3" s="1"/>
  <c r="F37" i="3"/>
  <c r="AF37" i="3"/>
  <c r="AJ37" i="3" s="1"/>
  <c r="AG9" i="3"/>
  <c r="AI9" i="3" s="1"/>
  <c r="AF14" i="3"/>
  <c r="AJ14" i="3" s="1"/>
  <c r="AG17" i="3"/>
  <c r="AI17" i="3" s="1"/>
  <c r="AF18" i="3"/>
  <c r="AJ18" i="3" s="1"/>
  <c r="AG21" i="3"/>
  <c r="AI21" i="3" s="1"/>
  <c r="AF22" i="3"/>
  <c r="AJ22" i="3" s="1"/>
  <c r="AG25" i="3"/>
  <c r="AI25" i="3" s="1"/>
  <c r="F30" i="3"/>
  <c r="AF30" i="3"/>
  <c r="AJ30" i="3" s="1"/>
  <c r="AG33" i="3"/>
  <c r="AI33" i="3" s="1"/>
  <c r="E37" i="3"/>
  <c r="AG37" i="3"/>
  <c r="AI37" i="3" s="1"/>
  <c r="F38" i="3"/>
  <c r="AF38" i="3"/>
  <c r="AJ38" i="3" s="1"/>
  <c r="F42" i="3"/>
  <c r="AF42" i="3"/>
  <c r="AJ42" i="3" s="1"/>
  <c r="AF7" i="3"/>
  <c r="AJ7" i="3" s="1"/>
  <c r="AG10" i="3"/>
  <c r="AI10" i="3" s="1"/>
  <c r="AF11" i="3"/>
  <c r="AJ11" i="3" s="1"/>
  <c r="AG14" i="3"/>
  <c r="AI14" i="3" s="1"/>
  <c r="AF15" i="3"/>
  <c r="AJ15" i="3" s="1"/>
  <c r="AG18" i="3"/>
  <c r="AI18" i="3" s="1"/>
  <c r="AF19" i="3"/>
  <c r="AJ19" i="3" s="1"/>
  <c r="AG22" i="3"/>
  <c r="AI22" i="3" s="1"/>
  <c r="AF23" i="3"/>
  <c r="AJ23" i="3" s="1"/>
  <c r="AG26" i="3"/>
  <c r="AI26" i="3" s="1"/>
  <c r="F27" i="3"/>
  <c r="AF27" i="3"/>
  <c r="AJ27" i="3" s="1"/>
  <c r="E30" i="3"/>
  <c r="AG30" i="3"/>
  <c r="AI30" i="3" s="1"/>
  <c r="F31" i="3"/>
  <c r="AF31" i="3"/>
  <c r="AJ31" i="3" s="1"/>
  <c r="E34" i="3"/>
  <c r="AG34" i="3"/>
  <c r="AI34" i="3" s="1"/>
  <c r="F35" i="3"/>
  <c r="AF35" i="3"/>
  <c r="AJ35" i="3" s="1"/>
  <c r="E38" i="3"/>
  <c r="AG38" i="3"/>
  <c r="AI38" i="3" s="1"/>
  <c r="F39" i="3"/>
  <c r="AF39" i="3"/>
  <c r="AJ39" i="3" s="1"/>
  <c r="E42" i="3"/>
  <c r="AG42" i="3"/>
  <c r="AI42" i="3" s="1"/>
  <c r="AG6" i="3"/>
  <c r="AI6" i="3" s="1"/>
  <c r="AF9" i="3"/>
  <c r="AJ9" i="3" s="1"/>
  <c r="AG12" i="3"/>
  <c r="AI12" i="3" s="1"/>
  <c r="AF13" i="3"/>
  <c r="AJ13" i="3" s="1"/>
  <c r="AG16" i="3"/>
  <c r="AI16" i="3" s="1"/>
  <c r="AG20" i="3"/>
  <c r="AI20" i="3" s="1"/>
  <c r="AG24" i="3"/>
  <c r="AI24" i="3" s="1"/>
  <c r="E28" i="3"/>
  <c r="AG28" i="3"/>
  <c r="AI28" i="3" s="1"/>
  <c r="AF29" i="3"/>
  <c r="AJ29" i="3" s="1"/>
  <c r="AG32" i="3"/>
  <c r="AI32" i="3" s="1"/>
  <c r="AF33" i="3"/>
  <c r="AJ33" i="3" s="1"/>
  <c r="E36" i="3"/>
  <c r="AG36" i="3"/>
  <c r="AI36" i="3" s="1"/>
  <c r="E40" i="3"/>
  <c r="AG40" i="3"/>
  <c r="AI40" i="3" s="1"/>
  <c r="AF41" i="3"/>
  <c r="AJ41" i="3" s="1"/>
  <c r="AF10" i="3"/>
  <c r="AJ10" i="3" s="1"/>
  <c r="AG13" i="3"/>
  <c r="AI13" i="3" s="1"/>
  <c r="AF26" i="3"/>
  <c r="AJ26" i="3" s="1"/>
  <c r="AG29" i="3"/>
  <c r="AI29" i="3" s="1"/>
  <c r="F34" i="3"/>
  <c r="AF34" i="3"/>
  <c r="AJ34" i="3" s="1"/>
  <c r="AG41" i="3"/>
  <c r="AI41" i="3" s="1"/>
  <c r="AG7" i="3"/>
  <c r="AI7" i="3" s="1"/>
  <c r="AF8" i="3"/>
  <c r="AJ8" i="3" s="1"/>
  <c r="AG11" i="3"/>
  <c r="AI11" i="3" s="1"/>
  <c r="AF12" i="3"/>
  <c r="AJ12" i="3" s="1"/>
  <c r="AG15" i="3"/>
  <c r="AI15" i="3" s="1"/>
  <c r="AF16" i="3"/>
  <c r="AJ16" i="3" s="1"/>
  <c r="AG19" i="3"/>
  <c r="AI19" i="3" s="1"/>
  <c r="AF20" i="3"/>
  <c r="AJ20" i="3" s="1"/>
  <c r="AG23" i="3"/>
  <c r="AI23" i="3" s="1"/>
  <c r="AF24" i="3"/>
  <c r="AJ24" i="3" s="1"/>
  <c r="E27" i="3"/>
  <c r="AG27" i="3"/>
  <c r="AI27" i="3" s="1"/>
  <c r="F28" i="3"/>
  <c r="AF28" i="3"/>
  <c r="AJ28" i="3" s="1"/>
  <c r="E31" i="3"/>
  <c r="AG31" i="3"/>
  <c r="AI31" i="3" s="1"/>
  <c r="AF32" i="3"/>
  <c r="AJ32" i="3" s="1"/>
  <c r="E35" i="3"/>
  <c r="AG35" i="3"/>
  <c r="AI35" i="3" s="1"/>
  <c r="F36" i="3"/>
  <c r="AF36" i="3"/>
  <c r="AJ36" i="3" s="1"/>
  <c r="E39" i="3"/>
  <c r="AG39" i="3"/>
  <c r="AI39" i="3" s="1"/>
  <c r="F40" i="3"/>
  <c r="AF40" i="3"/>
  <c r="AJ40" i="3" s="1"/>
  <c r="AF6" i="3"/>
  <c r="AJ6" i="3" s="1"/>
  <c r="CZ55" i="6"/>
  <c r="CZ56" i="6"/>
  <c r="CZ57" i="6"/>
  <c r="CZ58" i="6"/>
  <c r="CZ59" i="6"/>
  <c r="CZ60" i="6"/>
  <c r="CZ61" i="6"/>
  <c r="CZ62" i="6"/>
  <c r="CZ50" i="6"/>
  <c r="CZ53" i="6"/>
  <c r="CZ51" i="6"/>
  <c r="CZ63" i="6"/>
  <c r="CZ64" i="6"/>
  <c r="CZ54" i="6"/>
  <c r="CZ67" i="6"/>
  <c r="CZ52" i="6"/>
  <c r="CZ69" i="6"/>
  <c r="CZ73" i="6"/>
  <c r="CZ77" i="6"/>
  <c r="CZ81" i="6"/>
  <c r="CZ66" i="6"/>
  <c r="CZ70" i="6"/>
  <c r="CZ74" i="6"/>
  <c r="CZ78" i="6"/>
  <c r="CZ82" i="6"/>
  <c r="CZ83" i="6"/>
  <c r="CZ84" i="6"/>
  <c r="CZ85" i="6"/>
  <c r="CZ86" i="6"/>
  <c r="CZ87" i="6"/>
  <c r="CZ88" i="6"/>
  <c r="CZ89" i="6"/>
  <c r="CZ90" i="6"/>
  <c r="CZ91" i="6"/>
  <c r="CZ92" i="6"/>
  <c r="CZ76" i="6"/>
  <c r="CZ68" i="6"/>
  <c r="CZ79" i="6"/>
  <c r="CZ65" i="6"/>
  <c r="CZ71" i="6"/>
  <c r="CZ93" i="6"/>
  <c r="CZ75" i="6"/>
  <c r="CZ94" i="6"/>
  <c r="CZ95" i="6"/>
  <c r="CZ96" i="6"/>
  <c r="CZ97" i="6"/>
  <c r="CZ98" i="6"/>
  <c r="CZ99" i="6"/>
  <c r="CZ100" i="6"/>
  <c r="CZ72" i="6"/>
  <c r="CZ80" i="6"/>
  <c r="CZ27" i="6"/>
  <c r="CZ35" i="6"/>
  <c r="CZ37" i="6"/>
  <c r="CZ38" i="6"/>
  <c r="CZ41" i="6"/>
  <c r="CZ44" i="6"/>
  <c r="CZ29" i="6"/>
  <c r="CZ21" i="6"/>
  <c r="CZ20" i="6"/>
  <c r="CZ24" i="6"/>
  <c r="CZ23" i="6"/>
  <c r="CZ12" i="6"/>
  <c r="CZ14" i="6"/>
  <c r="CZ13" i="6"/>
  <c r="CZ31" i="6"/>
  <c r="CZ33" i="6"/>
  <c r="CZ18" i="6"/>
  <c r="CZ22" i="6"/>
  <c r="CZ28" i="6"/>
  <c r="CZ30" i="6"/>
  <c r="CZ40" i="6"/>
  <c r="CZ39" i="6"/>
  <c r="CZ46" i="6"/>
  <c r="CZ42" i="6"/>
  <c r="CZ49" i="6"/>
  <c r="CZ45" i="6"/>
  <c r="CZ43" i="6"/>
  <c r="CZ17" i="6"/>
  <c r="CZ19" i="6"/>
  <c r="CZ26" i="6"/>
  <c r="CZ32" i="6"/>
  <c r="CZ47" i="6"/>
  <c r="CZ48" i="6"/>
  <c r="CZ25" i="6"/>
  <c r="CZ34" i="6"/>
  <c r="CZ36" i="6"/>
  <c r="CZ15" i="6"/>
  <c r="CZ16" i="6"/>
  <c r="CZ11" i="6"/>
  <c r="BX14" i="6"/>
  <c r="BX13" i="6"/>
  <c r="BX21" i="6"/>
  <c r="BX15" i="6"/>
  <c r="BX53" i="6"/>
  <c r="BX22" i="6"/>
  <c r="BX23" i="6"/>
  <c r="BX12" i="6"/>
  <c r="BX11" i="6"/>
  <c r="BX112" i="6"/>
  <c r="BX111" i="6"/>
  <c r="BX36" i="6"/>
  <c r="BX47" i="6"/>
  <c r="BX38" i="6"/>
  <c r="BX49" i="6"/>
  <c r="BX107" i="6"/>
  <c r="BX51" i="6"/>
  <c r="BX99" i="6"/>
  <c r="BX52" i="6"/>
  <c r="BX42" i="6"/>
  <c r="BX44" i="6"/>
  <c r="BX101" i="6"/>
  <c r="BX113" i="6"/>
  <c r="BX100" i="6"/>
  <c r="BX41" i="6"/>
  <c r="BX39" i="6"/>
  <c r="BX108" i="6"/>
  <c r="BX102" i="6"/>
  <c r="BX29" i="6"/>
  <c r="BX43" i="6"/>
  <c r="BX48" i="6"/>
  <c r="BX103" i="6"/>
  <c r="BX115" i="6"/>
  <c r="BX45" i="6"/>
  <c r="BX106" i="6"/>
  <c r="BX104" i="6"/>
  <c r="BX28" i="6"/>
  <c r="BX46" i="6"/>
  <c r="BX50" i="6"/>
  <c r="BX105" i="6"/>
  <c r="BX114" i="6"/>
  <c r="BX37" i="6"/>
  <c r="BX110" i="6"/>
  <c r="BX109" i="6"/>
  <c r="BX30" i="6"/>
  <c r="BX40" i="6"/>
  <c r="BX32" i="6"/>
  <c r="BX31" i="6"/>
  <c r="CB119" i="6"/>
  <c r="CA119" i="6"/>
  <c r="CA116" i="6"/>
  <c r="BX19" i="6"/>
  <c r="CN116" i="6"/>
  <c r="BX18" i="6"/>
  <c r="BY119" i="6"/>
  <c r="BX35" i="6"/>
  <c r="BX17" i="6"/>
  <c r="BX16" i="6"/>
  <c r="BX33" i="6"/>
  <c r="BX34" i="6"/>
  <c r="BX20" i="6"/>
  <c r="DC116" i="6" l="1"/>
  <c r="CC116" i="6" s="1"/>
  <c r="CL120" i="6"/>
  <c r="CJ120" i="6"/>
  <c r="CI120" i="6"/>
  <c r="S120" i="6" s="1"/>
  <c r="CM120" i="6"/>
  <c r="CK120" i="6"/>
  <c r="CK117" i="6"/>
  <c r="CM117" i="6"/>
  <c r="CL117" i="6"/>
  <c r="CJ117" i="6"/>
  <c r="CI117" i="6"/>
  <c r="S117" i="6" s="1"/>
  <c r="CJ116" i="6"/>
  <c r="CI116" i="6"/>
  <c r="S116" i="6" s="1"/>
  <c r="CK116" i="6"/>
  <c r="CM116" i="6"/>
  <c r="CL116" i="6"/>
  <c r="CL119" i="6"/>
  <c r="CI119" i="6"/>
  <c r="S119" i="6" s="1"/>
  <c r="CJ119" i="6"/>
  <c r="CM119" i="6"/>
  <c r="CK119" i="6"/>
  <c r="CL118" i="6"/>
  <c r="CI118" i="6"/>
  <c r="S118" i="6" s="1"/>
  <c r="CK118" i="6"/>
  <c r="CM118" i="6"/>
  <c r="CJ118" i="6"/>
  <c r="AH52" i="3"/>
  <c r="Q111" i="6"/>
  <c r="Q109" i="6"/>
  <c r="Q114" i="6"/>
  <c r="Q104" i="6"/>
  <c r="Q115" i="6"/>
  <c r="Q102" i="6"/>
  <c r="Q113" i="6"/>
  <c r="Q107" i="6"/>
  <c r="Q112" i="6"/>
  <c r="Q110" i="6"/>
  <c r="Q105" i="6"/>
  <c r="Q106" i="6"/>
  <c r="Q103" i="6"/>
  <c r="Q108" i="6"/>
  <c r="Q101" i="6"/>
  <c r="AH49" i="3"/>
  <c r="AH41" i="3"/>
  <c r="AH50" i="3"/>
  <c r="AH51" i="3"/>
  <c r="AH53" i="3"/>
  <c r="AH54" i="3"/>
  <c r="AH55" i="3"/>
  <c r="AH32" i="3"/>
  <c r="AH34" i="3"/>
  <c r="AH33" i="3"/>
  <c r="AH26" i="3"/>
  <c r="AH36" i="3"/>
  <c r="AH10" i="3"/>
  <c r="AH43" i="3"/>
  <c r="AH42" i="3"/>
  <c r="AH6" i="3"/>
  <c r="AH47" i="3"/>
  <c r="AH45" i="3"/>
  <c r="AH48" i="3"/>
  <c r="AH44" i="3"/>
  <c r="AH46" i="3"/>
  <c r="AH28" i="3"/>
  <c r="AH40" i="3"/>
  <c r="AH29" i="3"/>
  <c r="AH38" i="3"/>
  <c r="AH7" i="3"/>
  <c r="AH17" i="3"/>
  <c r="AH20" i="3"/>
  <c r="AH39" i="3"/>
  <c r="AH31" i="3"/>
  <c r="AH23" i="3"/>
  <c r="AH19" i="3"/>
  <c r="AH11" i="3"/>
  <c r="AH25" i="3"/>
  <c r="AH24" i="3"/>
  <c r="AH16" i="3"/>
  <c r="AH12" i="3"/>
  <c r="AH13" i="3"/>
  <c r="AH9" i="3"/>
  <c r="AH30" i="3"/>
  <c r="AH22" i="3"/>
  <c r="AH18" i="3"/>
  <c r="AH14" i="3"/>
  <c r="AH37" i="3"/>
  <c r="AH21" i="3"/>
  <c r="AH8" i="3"/>
  <c r="AH35" i="3"/>
  <c r="AH27" i="3"/>
  <c r="AH15" i="3"/>
  <c r="G89" i="3" l="1"/>
  <c r="G73" i="3"/>
  <c r="G56" i="3"/>
  <c r="G51" i="3"/>
  <c r="G40" i="3"/>
  <c r="G39" i="3"/>
  <c r="G38" i="3"/>
  <c r="G53" i="3"/>
  <c r="G42" i="3"/>
  <c r="G93" i="3"/>
  <c r="G79" i="3"/>
  <c r="G41" i="3"/>
  <c r="G47" i="3"/>
  <c r="G74" i="3"/>
  <c r="G33" i="3"/>
  <c r="G52" i="3"/>
  <c r="AF59" i="6" l="1"/>
  <c r="Q59" i="6" s="1"/>
  <c r="AF56" i="6"/>
  <c r="Q56" i="6" s="1"/>
  <c r="AF55" i="6"/>
  <c r="Q55" i="6" s="1"/>
  <c r="AF78" i="6"/>
  <c r="Q78" i="6" s="1"/>
  <c r="AF98" i="6"/>
  <c r="Q98" i="6" s="1"/>
  <c r="AF65" i="6"/>
  <c r="Q65" i="6" s="1"/>
  <c r="AF50" i="6"/>
  <c r="Q50" i="6" s="1"/>
  <c r="AF99" i="6"/>
  <c r="Q99" i="6" s="1"/>
  <c r="AF48" i="6"/>
  <c r="Q48" i="6" s="1"/>
  <c r="AF43" i="6"/>
  <c r="Q43" i="6" s="1"/>
  <c r="AF52" i="6"/>
  <c r="Q52" i="6" s="1"/>
  <c r="AF92" i="6"/>
  <c r="Q92" i="6" s="1"/>
  <c r="AF68" i="6"/>
  <c r="Q68" i="6" s="1"/>
  <c r="AF84" i="6"/>
  <c r="Q84" i="6" s="1"/>
  <c r="AF94" i="6"/>
  <c r="Q94" i="6" s="1"/>
  <c r="AF46" i="6"/>
  <c r="Q46" i="6" s="1"/>
  <c r="AF73" i="6"/>
  <c r="Q73" i="6" s="1"/>
  <c r="AF66" i="6"/>
  <c r="Q66" i="6" s="1"/>
  <c r="AF85" i="6"/>
  <c r="Q85" i="6" s="1"/>
  <c r="AF76" i="6"/>
  <c r="Q76" i="6" s="1"/>
  <c r="AF45" i="6"/>
  <c r="Q45" i="6" s="1"/>
  <c r="AF70" i="6"/>
  <c r="Q70" i="6" s="1"/>
  <c r="AF88" i="6"/>
  <c r="Q88" i="6" s="1"/>
  <c r="AF89" i="6"/>
  <c r="Q89" i="6" s="1"/>
  <c r="AF81" i="6"/>
  <c r="Q81" i="6" s="1"/>
  <c r="AF57" i="6"/>
  <c r="Q57" i="6" s="1"/>
  <c r="AF62" i="6"/>
  <c r="Q62" i="6" s="1"/>
  <c r="AF64" i="6"/>
  <c r="Q64" i="6" s="1"/>
  <c r="AF40" i="6"/>
  <c r="Q40" i="6" s="1"/>
  <c r="AF86" i="6"/>
  <c r="Q86" i="6" s="1"/>
  <c r="AF96" i="6"/>
  <c r="Q96" i="6" s="1"/>
  <c r="AF74" i="6"/>
  <c r="Q74" i="6" s="1"/>
  <c r="AF90" i="6"/>
  <c r="Q90" i="6" s="1"/>
  <c r="AF79" i="6"/>
  <c r="Q79" i="6" s="1"/>
  <c r="AF71" i="6"/>
  <c r="Q71" i="6" s="1"/>
  <c r="AF38" i="6"/>
  <c r="Q38" i="6" s="1"/>
  <c r="AF63" i="6"/>
  <c r="Q63" i="6" s="1"/>
  <c r="AF36" i="6"/>
  <c r="Q36" i="6" s="1"/>
  <c r="AF42" i="6"/>
  <c r="Q42" i="6" s="1"/>
  <c r="AF67" i="6"/>
  <c r="Q67" i="6" s="1"/>
  <c r="AF97" i="6"/>
  <c r="Q97" i="6" s="1"/>
  <c r="AF72" i="6"/>
  <c r="Q72" i="6" s="1"/>
  <c r="AF58" i="6"/>
  <c r="Q58" i="6" s="1"/>
  <c r="AF54" i="6"/>
  <c r="Q54" i="6" s="1"/>
  <c r="AF87" i="6"/>
  <c r="Q87" i="6" s="1"/>
  <c r="AF49" i="6"/>
  <c r="Q49" i="6" s="1"/>
  <c r="AF80" i="6"/>
  <c r="Q80" i="6" s="1"/>
  <c r="AF44" i="6"/>
  <c r="Q44" i="6" s="1"/>
  <c r="AF69" i="6"/>
  <c r="Q69" i="6" s="1"/>
  <c r="AF47" i="6"/>
  <c r="Q47" i="6" s="1"/>
  <c r="AF75" i="6"/>
  <c r="Q75" i="6" s="1"/>
  <c r="AF41" i="6"/>
  <c r="Q41" i="6" s="1"/>
  <c r="AF95" i="6"/>
  <c r="Q95" i="6" s="1"/>
  <c r="AF37" i="6"/>
  <c r="Q37" i="6" s="1"/>
  <c r="AF91" i="6"/>
  <c r="Q91" i="6" s="1"/>
  <c r="AF53" i="6"/>
  <c r="Q53" i="6" s="1"/>
  <c r="AF82" i="6"/>
  <c r="Q82" i="6" s="1"/>
  <c r="AF100" i="6"/>
  <c r="Q100" i="6" s="1"/>
  <c r="AF93" i="6"/>
  <c r="Q93" i="6" s="1"/>
  <c r="AF51" i="6"/>
  <c r="Q51" i="6" s="1"/>
  <c r="AF60" i="6"/>
  <c r="Q60" i="6" s="1"/>
  <c r="AF83" i="6"/>
  <c r="Q83" i="6" s="1"/>
  <c r="AF77" i="6"/>
  <c r="Q77" i="6" s="1"/>
  <c r="AF39" i="6"/>
  <c r="Q39" i="6" s="1"/>
  <c r="AF61" i="6"/>
  <c r="Q61" i="6" s="1"/>
  <c r="G105" i="3"/>
  <c r="G104" i="3"/>
  <c r="G103" i="3"/>
  <c r="G102" i="3"/>
  <c r="G100" i="3"/>
  <c r="G97" i="3"/>
  <c r="G106" i="3"/>
  <c r="G110" i="3"/>
  <c r="G107" i="3"/>
  <c r="G101" i="3"/>
  <c r="G96" i="3"/>
  <c r="G109" i="3"/>
  <c r="G108" i="3"/>
  <c r="G99" i="3"/>
  <c r="G98" i="3"/>
  <c r="G88" i="3"/>
  <c r="G86" i="3"/>
  <c r="G85" i="3"/>
  <c r="G84" i="3"/>
  <c r="G83" i="3"/>
  <c r="G82" i="3"/>
  <c r="G72" i="3"/>
  <c r="G70" i="3"/>
  <c r="G46" i="3"/>
  <c r="G50" i="3"/>
  <c r="G49" i="3"/>
  <c r="G48" i="3"/>
  <c r="G31" i="3"/>
  <c r="G81" i="3"/>
  <c r="G80" i="3"/>
  <c r="G92" i="3"/>
  <c r="G36" i="3"/>
  <c r="G58" i="3"/>
  <c r="G69" i="3"/>
  <c r="G68" i="3"/>
  <c r="G57" i="3"/>
  <c r="G66" i="3"/>
  <c r="G28" i="3"/>
  <c r="G35" i="3"/>
  <c r="G45" i="3"/>
  <c r="G59" i="3"/>
  <c r="G55" i="3"/>
  <c r="G76" i="3"/>
  <c r="G94" i="3"/>
  <c r="G43" i="3"/>
  <c r="G29" i="3"/>
  <c r="G63" i="3"/>
  <c r="G90" i="3"/>
  <c r="G78" i="3"/>
  <c r="G75" i="3"/>
  <c r="G32" i="3"/>
  <c r="G95" i="3"/>
  <c r="G44" i="3"/>
  <c r="G34" i="3"/>
  <c r="G27" i="3"/>
  <c r="G77" i="3"/>
  <c r="G91" i="3"/>
  <c r="G37" i="3"/>
  <c r="G61" i="3"/>
  <c r="G62" i="3"/>
  <c r="G60" i="3"/>
  <c r="G6" i="3"/>
  <c r="G54" i="3"/>
  <c r="G17" i="3"/>
  <c r="G26" i="3"/>
  <c r="G21" i="3"/>
  <c r="G25" i="3"/>
  <c r="G15" i="3"/>
  <c r="G11" i="3"/>
  <c r="G13" i="3"/>
  <c r="G24" i="3"/>
  <c r="G7" i="3"/>
  <c r="G9" i="3"/>
  <c r="G22" i="3"/>
  <c r="G14" i="3"/>
  <c r="G18" i="3"/>
  <c r="G10" i="3"/>
  <c r="G19" i="3"/>
  <c r="G20" i="3"/>
  <c r="G16" i="3"/>
  <c r="G12" i="3"/>
  <c r="G23" i="3"/>
  <c r="AL77" i="6"/>
  <c r="AT59" i="6"/>
  <c r="AK66" i="6"/>
  <c r="AQ21" i="6"/>
  <c r="AH36" i="6"/>
  <c r="AQ62" i="6"/>
  <c r="AI31" i="6"/>
  <c r="AR36" i="6"/>
  <c r="AM44" i="6"/>
  <c r="AR80" i="6"/>
  <c r="AK81" i="6"/>
  <c r="AL26" i="6"/>
  <c r="AK35" i="6"/>
  <c r="AS69" i="6"/>
  <c r="AK69" i="6"/>
  <c r="AT67" i="6"/>
  <c r="AQ64" i="6"/>
  <c r="AK49" i="6"/>
  <c r="AI37" i="6"/>
  <c r="AH50" i="6"/>
  <c r="AP35" i="6"/>
  <c r="AQ34" i="6"/>
  <c r="AT35" i="6"/>
  <c r="AH58" i="6"/>
  <c r="AJ26" i="6"/>
  <c r="AK70" i="6"/>
  <c r="AP22" i="6"/>
  <c r="AH66" i="6"/>
  <c r="AI54" i="6"/>
  <c r="AH40" i="6"/>
  <c r="AS51" i="6"/>
  <c r="AJ48" i="6"/>
  <c r="AI67" i="6"/>
  <c r="AM67" i="6"/>
  <c r="AS22" i="6"/>
  <c r="AR18" i="6"/>
  <c r="AO19" i="6"/>
  <c r="AO83" i="6"/>
  <c r="AH21" i="6"/>
  <c r="AL92" i="6"/>
  <c r="AO64" i="6"/>
  <c r="AR88" i="6"/>
  <c r="AK90" i="6"/>
  <c r="AL70" i="6"/>
  <c r="AT66" i="6"/>
  <c r="AL42" i="6"/>
  <c r="AL37" i="6"/>
  <c r="AL52" i="6"/>
  <c r="AH97" i="6"/>
  <c r="AK65" i="6"/>
  <c r="AT58" i="6"/>
  <c r="AN34" i="6"/>
  <c r="AK11" i="6"/>
  <c r="AQ22" i="6"/>
  <c r="AR94" i="6"/>
  <c r="AI38" i="6"/>
  <c r="AQ87" i="6"/>
  <c r="AO96" i="6"/>
  <c r="AL100" i="6"/>
  <c r="AR99" i="6"/>
  <c r="AM38" i="6"/>
  <c r="AS99" i="6"/>
  <c r="AI29" i="6"/>
  <c r="AT98" i="6"/>
  <c r="AN48" i="6"/>
  <c r="AS42" i="6"/>
  <c r="AM81" i="6"/>
  <c r="AM31" i="6"/>
  <c r="AQ99" i="6"/>
  <c r="AO100" i="6"/>
  <c r="AN70" i="6"/>
  <c r="AR62" i="6"/>
  <c r="AK61" i="6"/>
  <c r="AQ54" i="6"/>
  <c r="AL17" i="6"/>
  <c r="AQ43" i="6"/>
  <c r="AI46" i="6"/>
  <c r="AQ55" i="6"/>
  <c r="AN91" i="6"/>
  <c r="AO57" i="6"/>
  <c r="AT72" i="6"/>
  <c r="AM98" i="6"/>
  <c r="AK53" i="6"/>
  <c r="AT55" i="6"/>
  <c r="AN75" i="6"/>
  <c r="AL54" i="6"/>
  <c r="AH65" i="6"/>
  <c r="AT45" i="6"/>
  <c r="AS30" i="6"/>
  <c r="AK24" i="6"/>
  <c r="AN78" i="6"/>
  <c r="AJ99" i="6"/>
  <c r="AN97" i="6"/>
  <c r="AL68" i="6"/>
  <c r="AK33" i="6"/>
  <c r="AQ40" i="6"/>
  <c r="AS73" i="6"/>
  <c r="AL15" i="6"/>
  <c r="AJ20" i="6"/>
  <c r="AO90" i="6"/>
  <c r="AO55" i="6"/>
  <c r="AR69" i="6"/>
  <c r="AK85" i="6"/>
  <c r="AI73" i="6"/>
  <c r="AR46" i="6"/>
  <c r="AP61" i="6"/>
  <c r="AS91" i="6"/>
  <c r="AR64" i="6"/>
  <c r="AK52" i="6"/>
  <c r="AH19" i="6"/>
  <c r="AN12" i="6"/>
  <c r="AJ59" i="6"/>
  <c r="AH44" i="6"/>
  <c r="AT39" i="6"/>
  <c r="AP86" i="6"/>
  <c r="AO92" i="6"/>
  <c r="AH57" i="6"/>
  <c r="AR21" i="6"/>
  <c r="AP47" i="6"/>
  <c r="AJ96" i="6"/>
  <c r="AS43" i="6"/>
  <c r="AI72" i="6"/>
  <c r="AK73" i="6"/>
  <c r="AT96" i="6"/>
  <c r="AT63" i="6"/>
  <c r="AT37" i="6"/>
  <c r="AS52" i="6"/>
  <c r="AM79" i="6"/>
  <c r="AQ30" i="6"/>
  <c r="AR60" i="6"/>
  <c r="AO79" i="6"/>
  <c r="AI75" i="6"/>
  <c r="AH84" i="6"/>
  <c r="AR53" i="6"/>
  <c r="AH12" i="6"/>
  <c r="AJ51" i="6"/>
  <c r="AH89" i="6"/>
  <c r="AM72" i="6"/>
  <c r="AR28" i="6"/>
  <c r="AR73" i="6"/>
  <c r="AK80" i="6"/>
  <c r="AO38" i="6"/>
  <c r="AJ77" i="6"/>
  <c r="AH42" i="6"/>
  <c r="AI77" i="6"/>
  <c r="AK68" i="6"/>
  <c r="AJ54" i="6"/>
  <c r="AI99" i="6"/>
  <c r="AH54" i="6"/>
  <c r="AM91" i="6"/>
  <c r="AJ36" i="6"/>
  <c r="AL32" i="6"/>
  <c r="AT54" i="6"/>
  <c r="AJ88" i="6"/>
  <c r="AJ16" i="6"/>
  <c r="AI94" i="6"/>
  <c r="AQ84" i="6"/>
  <c r="AO59" i="6"/>
  <c r="AI83" i="6"/>
  <c r="AM88" i="6"/>
  <c r="AR49" i="6"/>
  <c r="AJ50" i="6"/>
  <c r="AQ69" i="6"/>
  <c r="AP38" i="6"/>
  <c r="AL72" i="6"/>
  <c r="AO87" i="6"/>
  <c r="AM48" i="6"/>
  <c r="AR98" i="6"/>
  <c r="AT38" i="6"/>
  <c r="AQ89" i="6"/>
  <c r="AI27" i="6"/>
  <c r="AN77" i="6"/>
  <c r="AS37" i="6"/>
  <c r="AK86" i="6"/>
  <c r="AT61" i="6"/>
  <c r="AO13" i="6"/>
  <c r="AN100" i="6"/>
  <c r="AM28" i="6"/>
  <c r="AQ92" i="6"/>
  <c r="AH61" i="6"/>
  <c r="AO29" i="6"/>
  <c r="AJ25" i="6"/>
  <c r="AI14" i="6"/>
  <c r="AK46" i="6"/>
  <c r="AJ71" i="6"/>
  <c r="AQ81" i="6"/>
  <c r="AL73" i="6"/>
  <c r="AN64" i="6"/>
  <c r="AK34" i="6"/>
  <c r="AP92" i="6"/>
  <c r="AS93" i="6"/>
  <c r="AN53" i="6"/>
  <c r="AO66" i="6"/>
  <c r="AR74" i="6"/>
  <c r="AQ11" i="6"/>
  <c r="AR57" i="6"/>
  <c r="AP26" i="6"/>
  <c r="AK38" i="6"/>
  <c r="AJ14" i="6"/>
  <c r="AS59" i="6"/>
  <c r="AT62" i="6"/>
  <c r="AI61" i="6"/>
  <c r="AQ68" i="6"/>
  <c r="AS39" i="6"/>
  <c r="AT81" i="6"/>
  <c r="AT12" i="6"/>
  <c r="AM25" i="6"/>
  <c r="AH27" i="6"/>
  <c r="AQ78" i="6"/>
  <c r="AH78" i="6"/>
  <c r="AJ72" i="6"/>
  <c r="AI86" i="6"/>
  <c r="AP23" i="6"/>
  <c r="AH88" i="6"/>
  <c r="AL14" i="6"/>
  <c r="AH32" i="6"/>
  <c r="AQ56" i="6"/>
  <c r="AS34" i="6"/>
  <c r="AI70" i="6"/>
  <c r="AJ22" i="6"/>
  <c r="AI19" i="6"/>
  <c r="AO99" i="6"/>
  <c r="AK100" i="6"/>
  <c r="AP93" i="6"/>
  <c r="AT78" i="6"/>
  <c r="AL25" i="6"/>
  <c r="AK40" i="6"/>
  <c r="AO54" i="6"/>
  <c r="AL63" i="6"/>
  <c r="AR51" i="6"/>
  <c r="AL62" i="6"/>
  <c r="AK57" i="6"/>
  <c r="AR97" i="6"/>
  <c r="AK23" i="6"/>
  <c r="AP91" i="6"/>
  <c r="AM80" i="6"/>
  <c r="AK89" i="6"/>
  <c r="AP45" i="6"/>
  <c r="AI60" i="6"/>
  <c r="AN20" i="6"/>
  <c r="AR26" i="6"/>
  <c r="AL11" i="6"/>
  <c r="AP66" i="6"/>
  <c r="AO43" i="6"/>
  <c r="AS46" i="6"/>
  <c r="AR61" i="6"/>
  <c r="AN21" i="6"/>
  <c r="AP79" i="6"/>
  <c r="AO26" i="6"/>
  <c r="AM14" i="6"/>
  <c r="AK37" i="6"/>
  <c r="AP64" i="6"/>
  <c r="AL29" i="6"/>
  <c r="AH80" i="6"/>
  <c r="AO85" i="6"/>
  <c r="AP46" i="6"/>
  <c r="AI53" i="6"/>
  <c r="AP96" i="6"/>
  <c r="AR16" i="6"/>
  <c r="AS84" i="6"/>
  <c r="AN65" i="6"/>
  <c r="AM26" i="6"/>
  <c r="AR82" i="6"/>
  <c r="AK76" i="6"/>
  <c r="AT60" i="6"/>
  <c r="AP49" i="6"/>
  <c r="AP59" i="6"/>
  <c r="AN84" i="6"/>
  <c r="AH14" i="6"/>
  <c r="AH39" i="6"/>
  <c r="AJ27" i="6"/>
  <c r="AO39" i="6"/>
  <c r="AM56" i="6"/>
  <c r="AS61" i="6"/>
  <c r="AM46" i="6"/>
  <c r="AN30" i="6"/>
  <c r="AQ95" i="6"/>
  <c r="AK95" i="6"/>
  <c r="AN73" i="6"/>
  <c r="AO25" i="6"/>
  <c r="AR67" i="6"/>
  <c r="AQ17" i="6"/>
  <c r="AP32" i="6"/>
  <c r="AK48" i="6"/>
  <c r="AO28" i="6"/>
  <c r="AQ48" i="6"/>
  <c r="AH98" i="6"/>
  <c r="AH18" i="6"/>
  <c r="AS54" i="6"/>
  <c r="AT95" i="6"/>
  <c r="AS75" i="6"/>
  <c r="AH16" i="6"/>
  <c r="AQ65" i="6"/>
  <c r="AK30" i="6"/>
  <c r="AN58" i="6"/>
  <c r="AJ13" i="6"/>
  <c r="AJ94" i="6"/>
  <c r="AI91" i="6"/>
  <c r="AI39" i="6"/>
  <c r="AQ82" i="6"/>
  <c r="AJ82" i="6"/>
  <c r="AP83" i="6"/>
  <c r="AM60" i="6"/>
  <c r="AI97" i="6"/>
  <c r="AJ18" i="6"/>
  <c r="AT34" i="6"/>
  <c r="AN42" i="6"/>
  <c r="AT89" i="6"/>
  <c r="AH86" i="6"/>
  <c r="AS94" i="6"/>
  <c r="AK97" i="6"/>
  <c r="AQ76" i="6"/>
  <c r="AH92" i="6"/>
  <c r="AK45" i="6"/>
  <c r="AP24" i="6"/>
  <c r="AH11" i="6"/>
  <c r="AS14" i="6"/>
  <c r="AN27" i="6"/>
  <c r="AL75" i="6"/>
  <c r="AJ42" i="6"/>
  <c r="AK20" i="6"/>
  <c r="AM71" i="6"/>
  <c r="AQ58" i="6"/>
  <c r="AR34" i="6"/>
  <c r="AJ89" i="6"/>
  <c r="AT22" i="6"/>
  <c r="AL46" i="6"/>
  <c r="AH68" i="6"/>
  <c r="AO84" i="6"/>
  <c r="AH60" i="6"/>
  <c r="AQ97" i="6"/>
  <c r="AS64" i="6"/>
  <c r="AP60" i="6"/>
  <c r="AS89" i="6"/>
  <c r="AN41" i="6"/>
  <c r="AQ32" i="6"/>
  <c r="AI59" i="6"/>
  <c r="AJ39" i="6"/>
  <c r="AM34" i="6"/>
  <c r="AI20" i="6"/>
  <c r="AR43" i="6"/>
  <c r="AM69" i="6"/>
  <c r="AJ85" i="6"/>
  <c r="AO16" i="6"/>
  <c r="AQ70" i="6"/>
  <c r="AN74" i="6"/>
  <c r="AH67" i="6"/>
  <c r="AR66" i="6"/>
  <c r="AK59" i="6"/>
  <c r="AR85" i="6"/>
  <c r="AS19" i="6"/>
  <c r="AM49" i="6"/>
  <c r="AS58" i="6"/>
  <c r="AH24" i="6"/>
  <c r="AM45" i="6"/>
  <c r="AS26" i="6"/>
  <c r="AR39" i="6"/>
  <c r="AI82" i="6"/>
  <c r="AL39" i="6"/>
  <c r="AN85" i="6"/>
  <c r="AT21" i="6"/>
  <c r="AK88" i="6"/>
  <c r="AL28" i="6"/>
  <c r="AJ28" i="6"/>
  <c r="AP39" i="6"/>
  <c r="AJ63" i="6"/>
  <c r="AK39" i="6"/>
  <c r="AL60" i="6"/>
  <c r="AO86" i="6"/>
  <c r="AK79" i="6"/>
  <c r="AT43" i="6"/>
  <c r="AI92" i="6"/>
  <c r="AR17" i="6"/>
  <c r="AR96" i="6"/>
  <c r="AM87" i="6"/>
  <c r="AJ24" i="6"/>
  <c r="AN38" i="6"/>
  <c r="AJ33" i="6"/>
  <c r="AM29" i="6"/>
  <c r="AH29" i="6"/>
  <c r="AQ88" i="6"/>
  <c r="AL18" i="6"/>
  <c r="AS70" i="6"/>
  <c r="AS36" i="6"/>
  <c r="AR95" i="6"/>
  <c r="AT46" i="6"/>
  <c r="AP43" i="6"/>
  <c r="AI64" i="6"/>
  <c r="AL69" i="6"/>
  <c r="AQ80" i="6"/>
  <c r="AH95" i="6"/>
  <c r="AS82" i="6"/>
  <c r="AO36" i="6"/>
  <c r="AP48" i="6"/>
  <c r="AQ77" i="6"/>
  <c r="AR89" i="6"/>
  <c r="AO74" i="6"/>
  <c r="AI79" i="6"/>
  <c r="AR41" i="6"/>
  <c r="AN57" i="6"/>
  <c r="AN29" i="6"/>
  <c r="AN68" i="6"/>
  <c r="AT75" i="6"/>
  <c r="AQ29" i="6"/>
  <c r="AJ80" i="6"/>
  <c r="AP80" i="6"/>
  <c r="AT76" i="6"/>
  <c r="AP53" i="6"/>
  <c r="AN15" i="6"/>
  <c r="AO93" i="6"/>
  <c r="AJ29" i="6"/>
  <c r="AS33" i="6"/>
  <c r="AM100" i="6"/>
  <c r="AN56" i="6"/>
  <c r="AM15" i="6"/>
  <c r="AK83" i="6"/>
  <c r="AK13" i="6"/>
  <c r="AJ40" i="6"/>
  <c r="AO91" i="6"/>
  <c r="AQ93" i="6"/>
  <c r="AJ87" i="6"/>
  <c r="AL33" i="6"/>
  <c r="AP69" i="6"/>
  <c r="AQ27" i="6"/>
  <c r="AR91" i="6"/>
  <c r="AL51" i="6"/>
  <c r="AH62" i="6"/>
  <c r="AH51" i="6"/>
  <c r="AM42" i="6"/>
  <c r="AH26" i="6"/>
  <c r="AJ83" i="6"/>
  <c r="AO24" i="6"/>
  <c r="AJ91" i="6"/>
  <c r="AT80" i="6"/>
  <c r="AI47" i="6"/>
  <c r="AK93" i="6"/>
  <c r="AS41" i="6"/>
  <c r="AT24" i="6"/>
  <c r="AH37" i="6"/>
  <c r="AK72" i="6"/>
  <c r="AN46" i="6"/>
  <c r="AJ64" i="6"/>
  <c r="AT71" i="6"/>
  <c r="AO67" i="6"/>
  <c r="AP57" i="6"/>
  <c r="AP77" i="6"/>
  <c r="AI76" i="6"/>
  <c r="AM17" i="6"/>
  <c r="AI16" i="6"/>
  <c r="AJ70" i="6"/>
  <c r="AK31" i="6"/>
  <c r="AT99" i="6"/>
  <c r="AL58" i="6"/>
  <c r="AQ12" i="6"/>
  <c r="AJ90" i="6"/>
  <c r="AN63" i="6"/>
  <c r="AJ58" i="6"/>
  <c r="AS21" i="6"/>
  <c r="AL66" i="6"/>
  <c r="AS18" i="6"/>
  <c r="AO31" i="6"/>
  <c r="AN24" i="6"/>
  <c r="AN83" i="6"/>
  <c r="AT20" i="6"/>
  <c r="AQ75" i="6"/>
  <c r="AH20" i="6"/>
  <c r="AO22" i="6"/>
  <c r="AT17" i="6"/>
  <c r="AL67" i="6"/>
  <c r="AO52" i="6"/>
  <c r="AO56" i="6"/>
  <c r="AK63" i="6"/>
  <c r="AR23" i="6"/>
  <c r="AH30" i="6"/>
  <c r="AI96" i="6"/>
  <c r="AR72" i="6"/>
  <c r="AL86" i="6"/>
  <c r="AJ68" i="6"/>
  <c r="AN98" i="6"/>
  <c r="AK84" i="6"/>
  <c r="AR76" i="6"/>
  <c r="AO34" i="6"/>
  <c r="AK74" i="6"/>
  <c r="AP27" i="6"/>
  <c r="AK56" i="6"/>
  <c r="AR19" i="6"/>
  <c r="AI40" i="6"/>
  <c r="AQ67" i="6"/>
  <c r="AO94" i="6"/>
  <c r="AI26" i="6"/>
  <c r="AJ19" i="6"/>
  <c r="AO61" i="6"/>
  <c r="AJ12" i="6"/>
  <c r="AP55" i="6"/>
  <c r="AI21" i="6"/>
  <c r="AI57" i="6"/>
  <c r="AL88" i="6"/>
  <c r="AS12" i="6"/>
  <c r="AQ86" i="6"/>
  <c r="AJ49" i="6"/>
  <c r="AN71" i="6"/>
  <c r="AH100" i="6"/>
  <c r="AQ39" i="6"/>
  <c r="AT87" i="6"/>
  <c r="AP90" i="6"/>
  <c r="AK82" i="6"/>
  <c r="AQ51" i="6"/>
  <c r="AO14" i="6"/>
  <c r="AK98" i="6"/>
  <c r="AT83" i="6"/>
  <c r="AS76" i="6"/>
  <c r="AT48" i="6"/>
  <c r="AR30" i="6"/>
  <c r="AQ33" i="6"/>
  <c r="AO37" i="6"/>
  <c r="AQ45" i="6"/>
  <c r="AP94" i="6"/>
  <c r="AK50" i="6"/>
  <c r="AJ86" i="6"/>
  <c r="AT85" i="6"/>
  <c r="AR87" i="6"/>
  <c r="AK75" i="6"/>
  <c r="AK60" i="6"/>
  <c r="AL85" i="6"/>
  <c r="AP34" i="6"/>
  <c r="AI78" i="6"/>
  <c r="AM54" i="6"/>
  <c r="AL82" i="6"/>
  <c r="AQ37" i="6"/>
  <c r="AT77" i="6"/>
  <c r="AI80" i="6"/>
  <c r="AO58" i="6"/>
  <c r="AR25" i="6"/>
  <c r="AK27" i="6"/>
  <c r="AH22" i="6"/>
  <c r="AM93" i="6"/>
  <c r="AS35" i="6"/>
  <c r="AT68" i="6"/>
  <c r="AM94" i="6"/>
  <c r="AT23" i="6"/>
  <c r="AH96" i="6"/>
  <c r="AS63" i="6"/>
  <c r="AT44" i="6"/>
  <c r="AM36" i="6"/>
  <c r="AI41" i="6"/>
  <c r="AH94" i="6"/>
  <c r="AK96" i="6"/>
  <c r="AQ35" i="6"/>
  <c r="AN28" i="6"/>
  <c r="AQ26" i="6"/>
  <c r="AI81" i="6"/>
  <c r="AS90" i="6"/>
  <c r="AT56" i="6"/>
  <c r="AH23" i="6"/>
  <c r="AT53" i="6"/>
  <c r="AH79" i="6"/>
  <c r="AT88" i="6"/>
  <c r="AN81" i="6"/>
  <c r="AN50" i="6"/>
  <c r="AP20" i="6"/>
  <c r="AJ46" i="6"/>
  <c r="AH55" i="6"/>
  <c r="AR71" i="6"/>
  <c r="AQ72" i="6"/>
  <c r="AK32" i="6"/>
  <c r="AM52" i="6"/>
  <c r="AH46" i="6"/>
  <c r="AK67" i="6"/>
  <c r="AJ61" i="6"/>
  <c r="AP68" i="6"/>
  <c r="AR83" i="6"/>
  <c r="AT69" i="6"/>
  <c r="AH48" i="6"/>
  <c r="AP73" i="6"/>
  <c r="AO12" i="6"/>
  <c r="AP40" i="6"/>
  <c r="AH53" i="6"/>
  <c r="AQ98" i="6"/>
  <c r="AQ14" i="6"/>
  <c r="AQ15" i="6"/>
  <c r="AP82" i="6"/>
  <c r="AT73" i="6"/>
  <c r="AS45" i="6"/>
  <c r="AL79" i="6"/>
  <c r="AO47" i="6"/>
  <c r="AJ31" i="6"/>
  <c r="AT33" i="6"/>
  <c r="AM77" i="6"/>
  <c r="AN23" i="6"/>
  <c r="AM16" i="6"/>
  <c r="AL21" i="6"/>
  <c r="AR86" i="6"/>
  <c r="AT16" i="6"/>
  <c r="AT50" i="6"/>
  <c r="AK54" i="6"/>
  <c r="AQ85" i="6"/>
  <c r="AH45" i="6"/>
  <c r="AR78" i="6"/>
  <c r="AR22" i="6"/>
  <c r="AJ43" i="6"/>
  <c r="AJ81" i="6"/>
  <c r="AH99" i="6"/>
  <c r="AR92" i="6"/>
  <c r="AK16" i="6"/>
  <c r="AQ53" i="6"/>
  <c r="AM96" i="6"/>
  <c r="AP98" i="6"/>
  <c r="AJ38" i="6"/>
  <c r="AS88" i="6"/>
  <c r="AO41" i="6"/>
  <c r="AQ100" i="6"/>
  <c r="AM86" i="6"/>
  <c r="AI49" i="6"/>
  <c r="AM89" i="6"/>
  <c r="AH28" i="6"/>
  <c r="AN35" i="6"/>
  <c r="AT14" i="6"/>
  <c r="AS74" i="6"/>
  <c r="AT31" i="6"/>
  <c r="AI15" i="6"/>
  <c r="AO76" i="6"/>
  <c r="AI52" i="6"/>
  <c r="AT57" i="6"/>
  <c r="AM33" i="6"/>
  <c r="AM23" i="6"/>
  <c r="AJ95" i="6"/>
  <c r="AH59" i="6"/>
  <c r="AJ32" i="6"/>
  <c r="AK19" i="6"/>
  <c r="AH15" i="6"/>
  <c r="AJ79" i="6"/>
  <c r="AO81" i="6"/>
  <c r="AN19" i="6"/>
  <c r="AH33" i="6"/>
  <c r="AP15" i="6"/>
  <c r="AQ31" i="6"/>
  <c r="AS95" i="6"/>
  <c r="AI43" i="6"/>
  <c r="AN89" i="6"/>
  <c r="AH34" i="6"/>
  <c r="AI23" i="6"/>
  <c r="AK43" i="6"/>
  <c r="AN72" i="6"/>
  <c r="AP52" i="6"/>
  <c r="AO23" i="6"/>
  <c r="AH70" i="6"/>
  <c r="AO35" i="6"/>
  <c r="AL64" i="6"/>
  <c r="AP62" i="6"/>
  <c r="AO21" i="6"/>
  <c r="AM65" i="6"/>
  <c r="AS20" i="6"/>
  <c r="AM76" i="6"/>
  <c r="AI89" i="6"/>
  <c r="AO75" i="6"/>
  <c r="AT40" i="6"/>
  <c r="AP58" i="6"/>
  <c r="AN79" i="6"/>
  <c r="AM90" i="6"/>
  <c r="AL16" i="6"/>
  <c r="AI56" i="6"/>
  <c r="AK44" i="6"/>
  <c r="AP12" i="6"/>
  <c r="AR15" i="6"/>
  <c r="AN44" i="6"/>
  <c r="AL89" i="6"/>
  <c r="AR52" i="6"/>
  <c r="AO69" i="6"/>
  <c r="AR50" i="6"/>
  <c r="AH64" i="6"/>
  <c r="AQ94" i="6"/>
  <c r="AJ69" i="6"/>
  <c r="AS16" i="6"/>
  <c r="AL96" i="6"/>
  <c r="AJ21" i="6"/>
  <c r="AJ11" i="6"/>
  <c r="AT79" i="6"/>
  <c r="AR35" i="6"/>
  <c r="AM95" i="6"/>
  <c r="AP30" i="6"/>
  <c r="AH72" i="6"/>
  <c r="AK94" i="6"/>
  <c r="AT13" i="6"/>
  <c r="AH63" i="6"/>
  <c r="AR70" i="6"/>
  <c r="AN13" i="6"/>
  <c r="AS96" i="6"/>
  <c r="AN31" i="6"/>
  <c r="AM70" i="6"/>
  <c r="AR77" i="6"/>
  <c r="AN92" i="6"/>
  <c r="AN18" i="6"/>
  <c r="AM20" i="6"/>
  <c r="AQ38" i="6"/>
  <c r="AT94" i="6"/>
  <c r="AN22" i="6"/>
  <c r="AI42" i="6"/>
  <c r="AL55" i="6"/>
  <c r="AS47" i="6"/>
  <c r="AM55" i="6"/>
  <c r="AK64" i="6"/>
  <c r="AK41" i="6"/>
  <c r="AS25" i="6"/>
  <c r="AH43" i="6"/>
  <c r="AM99" i="6"/>
  <c r="AI100" i="6"/>
  <c r="AN40" i="6"/>
  <c r="AS60" i="6"/>
  <c r="AQ16" i="6"/>
  <c r="AT18" i="6"/>
  <c r="AI71" i="6"/>
  <c r="AI13" i="6"/>
  <c r="AI12" i="6"/>
  <c r="AJ76" i="6"/>
  <c r="AO82" i="6"/>
  <c r="AK36" i="6"/>
  <c r="AR29" i="6"/>
  <c r="AL76" i="6"/>
  <c r="AH90" i="6"/>
  <c r="AM24" i="6"/>
  <c r="AH87" i="6"/>
  <c r="AR56" i="6"/>
  <c r="AP25" i="6"/>
  <c r="AI88" i="6"/>
  <c r="AQ20" i="6"/>
  <c r="AN96" i="6"/>
  <c r="AI87" i="6"/>
  <c r="AJ74" i="6"/>
  <c r="AR14" i="6"/>
  <c r="AN80" i="6"/>
  <c r="AL53" i="6"/>
  <c r="AL12" i="6"/>
  <c r="AN14" i="6"/>
  <c r="AP37" i="6"/>
  <c r="AT86" i="6"/>
  <c r="AH13" i="6"/>
  <c r="AI65" i="6"/>
  <c r="AS100" i="6"/>
  <c r="AP88" i="6"/>
  <c r="AK42" i="6"/>
  <c r="AS28" i="6"/>
  <c r="AQ90" i="6"/>
  <c r="AQ28" i="6"/>
  <c r="AM22" i="6"/>
  <c r="AS87" i="6"/>
  <c r="AL74" i="6"/>
  <c r="AT30" i="6"/>
  <c r="AQ74" i="6"/>
  <c r="AJ67" i="6"/>
  <c r="AT70" i="6"/>
  <c r="AO46" i="6"/>
  <c r="AJ55" i="6"/>
  <c r="AQ36" i="6"/>
  <c r="AR47" i="6"/>
  <c r="AP21" i="6"/>
  <c r="AP44" i="6"/>
  <c r="AO33" i="6"/>
  <c r="AT27" i="6"/>
  <c r="AQ71" i="6"/>
  <c r="AP76" i="6"/>
  <c r="AP65" i="6"/>
  <c r="AR48" i="6"/>
  <c r="AO68" i="6"/>
  <c r="AP74" i="6"/>
  <c r="AH81" i="6"/>
  <c r="AK29" i="6"/>
  <c r="AR100" i="6"/>
  <c r="AS65" i="6"/>
  <c r="AP75" i="6"/>
  <c r="AJ62" i="6"/>
  <c r="AT74" i="6"/>
  <c r="AP14" i="6"/>
  <c r="AQ66" i="6"/>
  <c r="AI58" i="6"/>
  <c r="AI17" i="6"/>
  <c r="AJ17" i="6"/>
  <c r="AI95" i="6"/>
  <c r="AP54" i="6"/>
  <c r="AO20" i="6"/>
  <c r="AL84" i="6"/>
  <c r="AI45" i="6"/>
  <c r="AL93" i="6"/>
  <c r="AR81" i="6"/>
  <c r="AI93" i="6"/>
  <c r="AM83" i="6"/>
  <c r="AM37" i="6"/>
  <c r="AS32" i="6"/>
  <c r="AL80" i="6"/>
  <c r="AS53" i="6"/>
  <c r="AS78" i="6"/>
  <c r="AQ63" i="6"/>
  <c r="AP67" i="6"/>
  <c r="AK62" i="6"/>
  <c r="AS67" i="6"/>
  <c r="AT28" i="6"/>
  <c r="AN59" i="6"/>
  <c r="AS27" i="6"/>
  <c r="AM39" i="6"/>
  <c r="AS97" i="6"/>
  <c r="AT91" i="6"/>
  <c r="AQ79" i="6"/>
  <c r="AH83" i="6"/>
  <c r="AH73" i="6"/>
  <c r="AI63" i="6"/>
  <c r="AK92" i="6"/>
  <c r="AP97" i="6"/>
  <c r="AN82" i="6"/>
  <c r="AH93" i="6"/>
  <c r="AJ84" i="6"/>
  <c r="AM57" i="6"/>
  <c r="AN32" i="6"/>
  <c r="AO40" i="6"/>
  <c r="AS81" i="6"/>
  <c r="AN45" i="6"/>
  <c r="AQ46" i="6"/>
  <c r="AL45" i="6"/>
  <c r="AI25" i="6"/>
  <c r="AR59" i="6"/>
  <c r="AQ41" i="6"/>
  <c r="AL95" i="6"/>
  <c r="CA110" i="6"/>
  <c r="CN103" i="6"/>
  <c r="AM62" i="6"/>
  <c r="AP17" i="6"/>
  <c r="BZ103" i="6"/>
  <c r="CN101" i="6"/>
  <c r="AQ19" i="6"/>
  <c r="AI69" i="6"/>
  <c r="CN111" i="6"/>
  <c r="AT84" i="6"/>
  <c r="AM85" i="6"/>
  <c r="AI24" i="6"/>
  <c r="CB107" i="6"/>
  <c r="AK47" i="6"/>
  <c r="AN16" i="6"/>
  <c r="CA103" i="6"/>
  <c r="BY103" i="6"/>
  <c r="AS85" i="6"/>
  <c r="AN67" i="6"/>
  <c r="CN108" i="6"/>
  <c r="AI48" i="6"/>
  <c r="AN51" i="6"/>
  <c r="AL59" i="6"/>
  <c r="AJ75" i="6"/>
  <c r="AT93" i="6"/>
  <c r="AR38" i="6"/>
  <c r="CB113" i="6"/>
  <c r="AI35" i="6"/>
  <c r="CA111" i="6"/>
  <c r="AL41" i="6"/>
  <c r="CA114" i="6"/>
  <c r="CA112" i="6"/>
  <c r="BY108" i="6"/>
  <c r="AL19" i="6"/>
  <c r="CB103" i="6"/>
  <c r="AK28" i="6"/>
  <c r="AJ57" i="6"/>
  <c r="AM53" i="6"/>
  <c r="AJ53" i="6"/>
  <c r="BZ104" i="6"/>
  <c r="AH91" i="6"/>
  <c r="AL43" i="6"/>
  <c r="AK25" i="6"/>
  <c r="AJ15" i="6"/>
  <c r="AJ65" i="6"/>
  <c r="AJ56" i="6"/>
  <c r="AH74" i="6"/>
  <c r="AS17" i="6"/>
  <c r="AP19" i="6"/>
  <c r="AJ23" i="6"/>
  <c r="AL99" i="6"/>
  <c r="AH35" i="6"/>
  <c r="AP29" i="6"/>
  <c r="AL24" i="6"/>
  <c r="AQ13" i="6"/>
  <c r="AI68" i="6"/>
  <c r="AK87" i="6"/>
  <c r="AR65" i="6"/>
  <c r="AK26" i="6"/>
  <c r="AI18" i="6"/>
  <c r="AS62" i="6"/>
  <c r="AQ57" i="6"/>
  <c r="AR31" i="6"/>
  <c r="AN69" i="6"/>
  <c r="AI84" i="6"/>
  <c r="AS31" i="6"/>
  <c r="AM66" i="6"/>
  <c r="AK12" i="6"/>
  <c r="AP42" i="6"/>
  <c r="AS55" i="6"/>
  <c r="AN49" i="6"/>
  <c r="AS80" i="6"/>
  <c r="AN93" i="6"/>
  <c r="CA107" i="6"/>
  <c r="BY111" i="6"/>
  <c r="AR44" i="6"/>
  <c r="AT41" i="6"/>
  <c r="CA104" i="6"/>
  <c r="BY115" i="6"/>
  <c r="AH49" i="6"/>
  <c r="AJ60" i="6"/>
  <c r="CA115" i="6"/>
  <c r="AK51" i="6"/>
  <c r="AN36" i="6"/>
  <c r="AL83" i="6"/>
  <c r="CA106" i="6"/>
  <c r="AL65" i="6"/>
  <c r="AP31" i="6"/>
  <c r="CB102" i="6"/>
  <c r="CB110" i="6"/>
  <c r="AO78" i="6"/>
  <c r="AI62" i="6"/>
  <c r="CA113" i="6"/>
  <c r="AM63" i="6"/>
  <c r="AR58" i="6"/>
  <c r="AQ23" i="6"/>
  <c r="AM13" i="6"/>
  <c r="AS50" i="6"/>
  <c r="AN26" i="6"/>
  <c r="CB101" i="6"/>
  <c r="BY110" i="6"/>
  <c r="AP81" i="6"/>
  <c r="AT36" i="6"/>
  <c r="AM75" i="6"/>
  <c r="AM61" i="6"/>
  <c r="AR63" i="6"/>
  <c r="AP99" i="6"/>
  <c r="AM27" i="6"/>
  <c r="AO60" i="6"/>
  <c r="AJ52" i="6"/>
  <c r="AQ25" i="6"/>
  <c r="AJ92" i="6"/>
  <c r="AR55" i="6"/>
  <c r="AM82" i="6"/>
  <c r="AN54" i="6"/>
  <c r="AN47" i="6"/>
  <c r="AP50" i="6"/>
  <c r="AL91" i="6"/>
  <c r="AP63" i="6"/>
  <c r="AN86" i="6"/>
  <c r="AS57" i="6"/>
  <c r="AK55" i="6"/>
  <c r="AO30" i="6"/>
  <c r="AL27" i="6"/>
  <c r="AS71" i="6"/>
  <c r="AI28" i="6"/>
  <c r="AL47" i="6"/>
  <c r="AR45" i="6"/>
  <c r="AO51" i="6"/>
  <c r="AO80" i="6"/>
  <c r="AT11" i="6"/>
  <c r="AK77" i="6"/>
  <c r="AT32" i="6"/>
  <c r="AM51" i="6"/>
  <c r="AQ96" i="6"/>
  <c r="AL94" i="6"/>
  <c r="AO53" i="6"/>
  <c r="AK91" i="6"/>
  <c r="AT92" i="6"/>
  <c r="AS68" i="6"/>
  <c r="BZ106" i="6"/>
  <c r="CN109" i="6"/>
  <c r="AN52" i="6"/>
  <c r="AR40" i="6"/>
  <c r="BY109" i="6"/>
  <c r="CN113" i="6"/>
  <c r="AM12" i="6"/>
  <c r="AL36" i="6"/>
  <c r="CB114" i="6"/>
  <c r="AN87" i="6"/>
  <c r="AM35" i="6"/>
  <c r="AL50" i="6"/>
  <c r="AH25" i="6"/>
  <c r="AJ66" i="6"/>
  <c r="AS66" i="6"/>
  <c r="CN107" i="6"/>
  <c r="BZ109" i="6"/>
  <c r="AM43" i="6"/>
  <c r="AR24" i="6"/>
  <c r="CB104" i="6"/>
  <c r="AO48" i="6"/>
  <c r="AR20" i="6"/>
  <c r="AS38" i="6"/>
  <c r="BY112" i="6"/>
  <c r="AM78" i="6"/>
  <c r="AH82" i="6"/>
  <c r="AL78" i="6"/>
  <c r="AJ35" i="6"/>
  <c r="BZ107" i="6"/>
  <c r="AO95" i="6"/>
  <c r="AJ30" i="6"/>
  <c r="CN114" i="6"/>
  <c r="AQ49" i="6"/>
  <c r="AQ52" i="6"/>
  <c r="AK22" i="6"/>
  <c r="AI34" i="6"/>
  <c r="AI36" i="6"/>
  <c r="AM32" i="6"/>
  <c r="AK14" i="6"/>
  <c r="AL61" i="6"/>
  <c r="AT19" i="6"/>
  <c r="AN37" i="6"/>
  <c r="AL97" i="6"/>
  <c r="AI85" i="6"/>
  <c r="AR75" i="6"/>
  <c r="AS40" i="6"/>
  <c r="AS44" i="6"/>
  <c r="AT100" i="6"/>
  <c r="AL57" i="6"/>
  <c r="AM74" i="6"/>
  <c r="AL87" i="6"/>
  <c r="AL38" i="6"/>
  <c r="AR33" i="6"/>
  <c r="AL23" i="6"/>
  <c r="AH69" i="6"/>
  <c r="AM30" i="6"/>
  <c r="AH17" i="6"/>
  <c r="AI32" i="6"/>
  <c r="AP28" i="6"/>
  <c r="AR27" i="6"/>
  <c r="AM73" i="6"/>
  <c r="AO45" i="6"/>
  <c r="CN112" i="6"/>
  <c r="CB105" i="6"/>
  <c r="AP41" i="6"/>
  <c r="AI98" i="6"/>
  <c r="BZ102" i="6"/>
  <c r="CB106" i="6"/>
  <c r="AI50" i="6"/>
  <c r="AO27" i="6"/>
  <c r="BZ113" i="6"/>
  <c r="AM84" i="6"/>
  <c r="AT90" i="6"/>
  <c r="CA109" i="6"/>
  <c r="AJ41" i="6"/>
  <c r="AL44" i="6"/>
  <c r="AO17" i="6"/>
  <c r="BZ111" i="6"/>
  <c r="AN76" i="6"/>
  <c r="AJ44" i="6"/>
  <c r="AM92" i="6"/>
  <c r="CA108" i="6"/>
  <c r="AK18" i="6"/>
  <c r="AT51" i="6"/>
  <c r="BY105" i="6"/>
  <c r="AH31" i="6"/>
  <c r="AM11" i="6"/>
  <c r="BY104" i="6"/>
  <c r="AP100" i="6"/>
  <c r="AL49" i="6"/>
  <c r="BZ110" i="6"/>
  <c r="AP87" i="6"/>
  <c r="BY102" i="6"/>
  <c r="AS24" i="6"/>
  <c r="BZ114" i="6"/>
  <c r="BY107" i="6"/>
  <c r="AR12" i="6"/>
  <c r="AN43" i="6"/>
  <c r="AI55" i="6"/>
  <c r="AN39" i="6"/>
  <c r="AH85" i="6"/>
  <c r="CN105" i="6"/>
  <c r="AO15" i="6"/>
  <c r="CB109" i="6"/>
  <c r="CB111" i="6"/>
  <c r="CN102" i="6"/>
  <c r="AO77" i="6"/>
  <c r="AN33" i="6"/>
  <c r="AL71" i="6"/>
  <c r="AQ24" i="6"/>
  <c r="AS56" i="6"/>
  <c r="AJ47" i="6"/>
  <c r="AQ73" i="6"/>
  <c r="AI51" i="6"/>
  <c r="AS77" i="6"/>
  <c r="AJ73" i="6"/>
  <c r="AL13" i="6"/>
  <c r="AM41" i="6"/>
  <c r="AN17" i="6"/>
  <c r="AM47" i="6"/>
  <c r="AO97" i="6"/>
  <c r="AN95" i="6"/>
  <c r="AR32" i="6"/>
  <c r="AL20" i="6"/>
  <c r="AN62" i="6"/>
  <c r="AR11" i="6"/>
  <c r="AO70" i="6"/>
  <c r="AQ60" i="6"/>
  <c r="AO71" i="6"/>
  <c r="AI11" i="6"/>
  <c r="AT25" i="6"/>
  <c r="AQ44" i="6"/>
  <c r="AO50" i="6"/>
  <c r="AO42" i="6"/>
  <c r="AM59" i="6"/>
  <c r="AR68" i="6"/>
  <c r="AQ50" i="6"/>
  <c r="AT65" i="6"/>
  <c r="BY101" i="6"/>
  <c r="AR54" i="6"/>
  <c r="AH52" i="6"/>
  <c r="AI30" i="6"/>
  <c r="CB112" i="6"/>
  <c r="AM68" i="6"/>
  <c r="AO49" i="6"/>
  <c r="AL56" i="6"/>
  <c r="BZ108" i="6"/>
  <c r="AN25" i="6"/>
  <c r="AR42" i="6"/>
  <c r="BY113" i="6"/>
  <c r="AR93" i="6"/>
  <c r="AJ100" i="6"/>
  <c r="AI74" i="6"/>
  <c r="CA101" i="6"/>
  <c r="AN61" i="6"/>
  <c r="AH75" i="6"/>
  <c r="CA105" i="6"/>
  <c r="AM19" i="6"/>
  <c r="AT64" i="6"/>
  <c r="AN55" i="6"/>
  <c r="AM18" i="6"/>
  <c r="AO63" i="6"/>
  <c r="AP72" i="6"/>
  <c r="AP95" i="6"/>
  <c r="AI44" i="6"/>
  <c r="AT52" i="6"/>
  <c r="AP70" i="6"/>
  <c r="AS79" i="6"/>
  <c r="AS13" i="6"/>
  <c r="AN11" i="6"/>
  <c r="AJ93" i="6"/>
  <c r="AR37" i="6"/>
  <c r="AP13" i="6"/>
  <c r="AL40" i="6"/>
  <c r="AS83" i="6"/>
  <c r="AI90" i="6"/>
  <c r="AP56" i="6"/>
  <c r="AO62" i="6"/>
  <c r="AH41" i="6"/>
  <c r="AH56" i="6"/>
  <c r="AH71" i="6"/>
  <c r="AJ97" i="6"/>
  <c r="AP11" i="6"/>
  <c r="AN99" i="6"/>
  <c r="AP33" i="6"/>
  <c r="AK21" i="6"/>
  <c r="AQ47" i="6"/>
  <c r="AM50" i="6"/>
  <c r="AM58" i="6"/>
  <c r="AS11" i="6"/>
  <c r="AS86" i="6"/>
  <c r="AO98" i="6"/>
  <c r="AK58" i="6"/>
  <c r="AL34" i="6"/>
  <c r="AP16" i="6"/>
  <c r="AS92" i="6"/>
  <c r="AO11" i="6"/>
  <c r="AT82" i="6"/>
  <c r="AK71" i="6"/>
  <c r="AO32" i="6"/>
  <c r="CN106" i="6"/>
  <c r="BZ115" i="6"/>
  <c r="AP89" i="6"/>
  <c r="AO18" i="6"/>
  <c r="AT29" i="6"/>
  <c r="BZ101" i="6"/>
  <c r="AM40" i="6"/>
  <c r="AT49" i="6"/>
  <c r="AQ91" i="6"/>
  <c r="BZ105" i="6"/>
  <c r="AS15" i="6"/>
  <c r="AL48" i="6"/>
  <c r="BY106" i="6"/>
  <c r="AM21" i="6"/>
  <c r="AL35" i="6"/>
  <c r="AQ42" i="6"/>
  <c r="BY114" i="6"/>
  <c r="AQ59" i="6"/>
  <c r="AJ78" i="6"/>
  <c r="AK15" i="6"/>
  <c r="CB115" i="6"/>
  <c r="AS29" i="6"/>
  <c r="AK78" i="6"/>
  <c r="AS23" i="6"/>
  <c r="AJ98" i="6"/>
  <c r="AL81" i="6"/>
  <c r="AQ61" i="6"/>
  <c r="AN60" i="6"/>
  <c r="AN88" i="6"/>
  <c r="AS49" i="6"/>
  <c r="AI22" i="6"/>
  <c r="AL30" i="6"/>
  <c r="BZ112" i="6"/>
  <c r="AR13" i="6"/>
  <c r="AH38" i="6"/>
  <c r="AH47" i="6"/>
  <c r="AO89" i="6"/>
  <c r="AO44" i="6"/>
  <c r="AJ34" i="6"/>
  <c r="AM97" i="6"/>
  <c r="AO88" i="6"/>
  <c r="AO65" i="6"/>
  <c r="AJ37" i="6"/>
  <c r="AR90" i="6"/>
  <c r="AN66" i="6"/>
  <c r="AS98" i="6"/>
  <c r="AS72" i="6"/>
  <c r="AS48" i="6"/>
  <c r="AT97" i="6"/>
  <c r="AN90" i="6"/>
  <c r="AP78" i="6"/>
  <c r="AP36" i="6"/>
  <c r="AP84" i="6"/>
  <c r="AP85" i="6"/>
  <c r="AO72" i="6"/>
  <c r="AH76" i="6"/>
  <c r="AR84" i="6"/>
  <c r="AT26" i="6"/>
  <c r="AI33" i="6"/>
  <c r="AK17" i="6"/>
  <c r="AQ83" i="6"/>
  <c r="AL22" i="6"/>
  <c r="AQ18" i="6"/>
  <c r="AJ45" i="6"/>
  <c r="CA102" i="6"/>
  <c r="CN104" i="6"/>
  <c r="AK99" i="6"/>
  <c r="AL98" i="6"/>
  <c r="AL90" i="6"/>
  <c r="CN110" i="6"/>
  <c r="AR79" i="6"/>
  <c r="AP51" i="6"/>
  <c r="AT47" i="6"/>
  <c r="CN115" i="6"/>
  <c r="AI66" i="6"/>
  <c r="AH77" i="6"/>
  <c r="CB108" i="6"/>
  <c r="AN94" i="6"/>
  <c r="AO73" i="6"/>
  <c r="AP71" i="6"/>
  <c r="AT42" i="6"/>
  <c r="AM64" i="6"/>
  <c r="AP18" i="6"/>
  <c r="AL31" i="6"/>
  <c r="AT15" i="6"/>
  <c r="AF35" i="6" l="1"/>
  <c r="Q35" i="6" s="1"/>
  <c r="AF34" i="6"/>
  <c r="Q34" i="6" s="1"/>
  <c r="AF33" i="6"/>
  <c r="Q33" i="6" s="1"/>
  <c r="AF32" i="6"/>
  <c r="Q32" i="6" s="1"/>
  <c r="AF31" i="6"/>
  <c r="Q31" i="6" s="1"/>
  <c r="AF30" i="6"/>
  <c r="Q30" i="6" s="1"/>
  <c r="AF29" i="6"/>
  <c r="Q29" i="6" s="1"/>
  <c r="AF28" i="6"/>
  <c r="Q28" i="6" s="1"/>
  <c r="AF27" i="6"/>
  <c r="Q27" i="6" s="1"/>
  <c r="AF26" i="6"/>
  <c r="Q26" i="6" s="1"/>
  <c r="AF25" i="6"/>
  <c r="Q25" i="6" s="1"/>
  <c r="AF24" i="6"/>
  <c r="Q24" i="6" s="1"/>
  <c r="AF23" i="6"/>
  <c r="Q23" i="6" s="1"/>
  <c r="AF22" i="6"/>
  <c r="Q22" i="6" s="1"/>
  <c r="AF21" i="6"/>
  <c r="Q21" i="6" s="1"/>
  <c r="AF20" i="6"/>
  <c r="Q20" i="6" s="1"/>
  <c r="AF19" i="6"/>
  <c r="Q19" i="6" s="1"/>
  <c r="AF18" i="6"/>
  <c r="Q18" i="6" s="1"/>
  <c r="AF17" i="6"/>
  <c r="Q17" i="6" s="1"/>
  <c r="AF16" i="6"/>
  <c r="Q16" i="6" s="1"/>
  <c r="AF15" i="6"/>
  <c r="Q15" i="6" s="1"/>
  <c r="AF14" i="6"/>
  <c r="Q14" i="6" s="1"/>
  <c r="AF13" i="6"/>
  <c r="Q13" i="6" s="1"/>
  <c r="AF12" i="6"/>
  <c r="Q12" i="6" s="1"/>
  <c r="AF11" i="6"/>
  <c r="Q11" i="6" s="1"/>
  <c r="DC114" i="6"/>
  <c r="CC114" i="6" s="1"/>
  <c r="CL114" i="6" s="1"/>
  <c r="DC108" i="6"/>
  <c r="CC108" i="6" s="1"/>
  <c r="CK108" i="6" s="1"/>
  <c r="DC102" i="6"/>
  <c r="CC102" i="6" s="1"/>
  <c r="CK102" i="6" s="1"/>
  <c r="DC107" i="6"/>
  <c r="CC107" i="6" s="1"/>
  <c r="CL107" i="6" s="1"/>
  <c r="DC115" i="6"/>
  <c r="CC115" i="6" s="1"/>
  <c r="CI115" i="6" s="1"/>
  <c r="S115" i="6" s="1"/>
  <c r="DC111" i="6"/>
  <c r="CC111" i="6" s="1"/>
  <c r="CL111" i="6" s="1"/>
  <c r="DC113" i="6"/>
  <c r="CC113" i="6" s="1"/>
  <c r="CK113" i="6" s="1"/>
  <c r="DC101" i="6"/>
  <c r="CC101" i="6" s="1"/>
  <c r="CI101" i="6" s="1"/>
  <c r="S101" i="6" s="1"/>
  <c r="DC110" i="6"/>
  <c r="CC110" i="6" s="1"/>
  <c r="CK110" i="6" s="1"/>
  <c r="DC109" i="6"/>
  <c r="CC109" i="6" s="1"/>
  <c r="CL109" i="6" s="1"/>
  <c r="DC103" i="6"/>
  <c r="CC103" i="6" s="1"/>
  <c r="CJ103" i="6" s="1"/>
  <c r="DC104" i="6"/>
  <c r="CC104" i="6" s="1"/>
  <c r="CL104" i="6" s="1"/>
  <c r="DC112" i="6"/>
  <c r="CC112" i="6" s="1"/>
  <c r="CL112" i="6" s="1"/>
  <c r="DC105" i="6"/>
  <c r="CC105" i="6" s="1"/>
  <c r="CI105" i="6" s="1"/>
  <c r="S105" i="6" s="1"/>
  <c r="DC106" i="6"/>
  <c r="CC106" i="6" s="1"/>
  <c r="CI106" i="6" s="1"/>
  <c r="S106" i="6" s="1"/>
  <c r="G8" i="3"/>
  <c r="BZ39" i="6"/>
  <c r="CN77" i="6"/>
  <c r="CB90" i="6"/>
  <c r="BY84" i="6"/>
  <c r="CA21" i="6"/>
  <c r="CA25" i="6"/>
  <c r="CA67" i="6"/>
  <c r="CB73" i="6"/>
  <c r="CN94" i="6"/>
  <c r="CN58" i="6"/>
  <c r="CA35" i="6"/>
  <c r="CN86" i="6"/>
  <c r="BY13" i="6"/>
  <c r="BY87" i="6"/>
  <c r="BZ64" i="6"/>
  <c r="CN98" i="6"/>
  <c r="CN74" i="6"/>
  <c r="BZ93" i="6"/>
  <c r="CB33" i="6"/>
  <c r="CN56" i="6"/>
  <c r="CB79" i="6"/>
  <c r="BZ32" i="6"/>
  <c r="CA60" i="6"/>
  <c r="CA57" i="6"/>
  <c r="BZ37" i="6"/>
  <c r="CB13" i="6"/>
  <c r="CA71" i="6"/>
  <c r="BZ40" i="6"/>
  <c r="CN65" i="6"/>
  <c r="CA27" i="6"/>
  <c r="BZ84" i="6"/>
  <c r="BZ72" i="6"/>
  <c r="CN48" i="6"/>
  <c r="CN100" i="6"/>
  <c r="BZ99" i="6"/>
  <c r="BZ59" i="6"/>
  <c r="BZ47" i="6"/>
  <c r="CB94" i="6"/>
  <c r="BZ21" i="6"/>
  <c r="CB55" i="6"/>
  <c r="CN49" i="6"/>
  <c r="BY99" i="6"/>
  <c r="CA77" i="6"/>
  <c r="CB54" i="6"/>
  <c r="CB98" i="6"/>
  <c r="BY96" i="6"/>
  <c r="BY11" i="6"/>
  <c r="CB71" i="6"/>
  <c r="CB56" i="6"/>
  <c r="CB75" i="6"/>
  <c r="CN90" i="6"/>
  <c r="CN60" i="6"/>
  <c r="CN81" i="6"/>
  <c r="BZ95" i="6"/>
  <c r="CA49" i="6"/>
  <c r="CB39" i="6"/>
  <c r="BY31" i="6"/>
  <c r="BY18" i="6"/>
  <c r="CA97" i="6"/>
  <c r="CN79" i="6"/>
  <c r="CB47" i="6"/>
  <c r="CA84" i="6"/>
  <c r="CB41" i="6"/>
  <c r="CA54" i="6"/>
  <c r="CB16" i="6"/>
  <c r="BZ65" i="6"/>
  <c r="CN22" i="6"/>
  <c r="CN69" i="6"/>
  <c r="CB77" i="6"/>
  <c r="CB80" i="6"/>
  <c r="CB97" i="6"/>
  <c r="BZ46" i="6"/>
  <c r="BY77" i="6"/>
  <c r="BY53" i="6"/>
  <c r="CN57" i="6"/>
  <c r="CN34" i="6"/>
  <c r="BZ24" i="6"/>
  <c r="CB100" i="6"/>
  <c r="CB19" i="6"/>
  <c r="CB14" i="6"/>
  <c r="BZ82" i="6"/>
  <c r="CB62" i="6"/>
  <c r="CN26" i="6"/>
  <c r="CN96" i="6"/>
  <c r="BZ11" i="6"/>
  <c r="BY73" i="6"/>
  <c r="CA87" i="6"/>
  <c r="BZ31" i="6"/>
  <c r="CA94" i="6"/>
  <c r="CB51" i="6"/>
  <c r="CB81" i="6"/>
  <c r="CB95" i="6"/>
  <c r="BY39" i="6"/>
  <c r="CA79" i="6"/>
  <c r="CB43" i="6"/>
  <c r="CB91" i="6"/>
  <c r="CA68" i="6"/>
  <c r="BZ97" i="6"/>
  <c r="CA14" i="6"/>
  <c r="CA40" i="6"/>
  <c r="CB64" i="6"/>
  <c r="BZ60" i="6"/>
  <c r="CN21" i="6"/>
  <c r="BZ34" i="6"/>
  <c r="BZ38" i="6"/>
  <c r="CA56" i="6"/>
  <c r="CA73" i="6"/>
  <c r="BY46" i="6"/>
  <c r="BZ83" i="6"/>
  <c r="CB58" i="6"/>
  <c r="CB78" i="6"/>
  <c r="BZ16" i="6"/>
  <c r="CB61" i="6"/>
  <c r="BY56" i="6"/>
  <c r="CA50" i="6"/>
  <c r="BZ53" i="6"/>
  <c r="CB74" i="6"/>
  <c r="BZ51" i="6"/>
  <c r="CA89" i="6"/>
  <c r="BZ100" i="6"/>
  <c r="BZ17" i="6"/>
  <c r="CB59" i="6"/>
  <c r="BZ54" i="6"/>
  <c r="CB57" i="6"/>
  <c r="CN91" i="6"/>
  <c r="BZ92" i="6"/>
  <c r="CB22" i="6"/>
  <c r="BZ62" i="6"/>
  <c r="BY68" i="6"/>
  <c r="CN33" i="6"/>
  <c r="BY70" i="6"/>
  <c r="CN72" i="6"/>
  <c r="BZ88" i="6"/>
  <c r="CA78" i="6"/>
  <c r="BZ49" i="6"/>
  <c r="CA61" i="6"/>
  <c r="CN83" i="6"/>
  <c r="CA11" i="6"/>
  <c r="CN68" i="6"/>
  <c r="BZ35" i="6"/>
  <c r="CA74" i="6"/>
  <c r="CN52" i="6"/>
  <c r="BY54" i="6"/>
  <c r="BY36" i="6"/>
  <c r="CA34" i="6"/>
  <c r="BZ80" i="6"/>
  <c r="CB66" i="6"/>
  <c r="CA88" i="6"/>
  <c r="CA29" i="6"/>
  <c r="CN82" i="6"/>
  <c r="CN54" i="6"/>
  <c r="CN84" i="6"/>
  <c r="CB37" i="6"/>
  <c r="BY89" i="6"/>
  <c r="CB49" i="6"/>
  <c r="CN59" i="6"/>
  <c r="CB31" i="6"/>
  <c r="BY15" i="6"/>
  <c r="BZ26" i="6"/>
  <c r="BY72" i="6"/>
  <c r="BY92" i="6"/>
  <c r="BY67" i="6"/>
  <c r="CA82" i="6"/>
  <c r="BZ42" i="6"/>
  <c r="BY62" i="6"/>
  <c r="BZ91" i="6"/>
  <c r="BY24" i="6"/>
  <c r="BY25" i="6"/>
  <c r="CB17" i="6"/>
  <c r="CA31" i="6"/>
  <c r="CA64" i="6"/>
  <c r="BY94" i="6"/>
  <c r="BY21" i="6"/>
  <c r="CB89" i="6"/>
  <c r="BY95" i="6"/>
  <c r="BZ14" i="6"/>
  <c r="CB87" i="6"/>
  <c r="CA46" i="6"/>
  <c r="CN32" i="6"/>
  <c r="BZ27" i="6"/>
  <c r="CA63" i="6"/>
  <c r="CN93" i="6"/>
  <c r="BY33" i="6"/>
  <c r="CB29" i="6"/>
  <c r="CA52" i="6"/>
  <c r="BY58" i="6"/>
  <c r="BY81" i="6"/>
  <c r="CN37" i="6"/>
  <c r="BY19" i="6"/>
  <c r="CN40" i="6"/>
  <c r="CA59" i="6"/>
  <c r="CB83" i="6"/>
  <c r="CA36" i="6"/>
  <c r="BZ68" i="6"/>
  <c r="CA72" i="6"/>
  <c r="CB48" i="6"/>
  <c r="BZ22" i="6"/>
  <c r="BZ89" i="6"/>
  <c r="BZ73" i="6"/>
  <c r="BZ66" i="6"/>
  <c r="CA19" i="6"/>
  <c r="BY27" i="6"/>
  <c r="BZ57" i="6"/>
  <c r="BZ23" i="6"/>
  <c r="CN95" i="6"/>
  <c r="BZ67" i="6"/>
  <c r="BY52" i="6"/>
  <c r="CA53" i="6"/>
  <c r="CA15" i="6"/>
  <c r="BY57" i="6"/>
  <c r="CA37" i="6"/>
  <c r="CA38" i="6"/>
  <c r="CA48" i="6"/>
  <c r="BZ29" i="6"/>
  <c r="BY47" i="6"/>
  <c r="CA62" i="6"/>
  <c r="CN76" i="6"/>
  <c r="CN44" i="6"/>
  <c r="CA33" i="6"/>
  <c r="CA100" i="6"/>
  <c r="BY59" i="6"/>
  <c r="CN15" i="6"/>
  <c r="BZ45" i="6"/>
  <c r="CB26" i="6"/>
  <c r="CB24" i="6"/>
  <c r="CA66" i="6"/>
  <c r="CA41" i="6"/>
  <c r="CB82" i="6"/>
  <c r="CN62" i="6"/>
  <c r="CA43" i="6"/>
  <c r="CA91" i="6"/>
  <c r="CN89" i="6"/>
  <c r="BY48" i="6"/>
  <c r="BY22" i="6"/>
  <c r="CA75" i="6"/>
  <c r="CN42" i="6"/>
  <c r="CB32" i="6"/>
  <c r="CN43" i="6"/>
  <c r="CB63" i="6"/>
  <c r="CB85" i="6"/>
  <c r="CN97" i="6"/>
  <c r="CN87" i="6"/>
  <c r="BY64" i="6"/>
  <c r="CB52" i="6"/>
  <c r="CN27" i="6"/>
  <c r="CA81" i="6"/>
  <c r="BZ25" i="6"/>
  <c r="BY38" i="6"/>
  <c r="CA70" i="6"/>
  <c r="CN53" i="6"/>
  <c r="BZ58" i="6"/>
  <c r="BY23" i="6"/>
  <c r="CA95" i="6"/>
  <c r="BZ33" i="6"/>
  <c r="CB40" i="6"/>
  <c r="BY51" i="6"/>
  <c r="CN70" i="6"/>
  <c r="BY32" i="6"/>
  <c r="CA65" i="6"/>
  <c r="CA69" i="6"/>
  <c r="CN23" i="6"/>
  <c r="CN25" i="6"/>
  <c r="CN41" i="6"/>
  <c r="CA22" i="6"/>
  <c r="BY42" i="6"/>
  <c r="BY98" i="6"/>
  <c r="BZ18" i="6"/>
  <c r="CA76" i="6"/>
  <c r="BY34" i="6"/>
  <c r="CN80" i="6"/>
  <c r="BZ71" i="6"/>
  <c r="CB65" i="6"/>
  <c r="CN36" i="6"/>
  <c r="CA26" i="6"/>
  <c r="BY35" i="6"/>
  <c r="CN38" i="6"/>
  <c r="CA17" i="6"/>
  <c r="BY40" i="6"/>
  <c r="CB53" i="6"/>
  <c r="BY74" i="6"/>
  <c r="CN78" i="6"/>
  <c r="BY37" i="6"/>
  <c r="CA86" i="6"/>
  <c r="CA13" i="6"/>
  <c r="CN88" i="6"/>
  <c r="CN47" i="6"/>
  <c r="BY76" i="6"/>
  <c r="BY91" i="6"/>
  <c r="BY44" i="6"/>
  <c r="BY66" i="6"/>
  <c r="CB99" i="6"/>
  <c r="BY29" i="6"/>
  <c r="BZ15" i="6"/>
  <c r="CN45" i="6"/>
  <c r="CB27" i="6"/>
  <c r="BZ69" i="6"/>
  <c r="CN85" i="6"/>
  <c r="CA30" i="6"/>
  <c r="BZ13" i="6"/>
  <c r="CA42" i="6"/>
  <c r="BY43" i="6"/>
  <c r="CB18" i="6"/>
  <c r="BY63" i="6"/>
  <c r="CB25" i="6"/>
  <c r="BY100" i="6"/>
  <c r="CN13" i="6"/>
  <c r="CN64" i="6"/>
  <c r="CA98" i="6"/>
  <c r="BZ36" i="6"/>
  <c r="BZ81" i="6"/>
  <c r="CA55" i="6"/>
  <c r="BZ41" i="6"/>
  <c r="BY14" i="6"/>
  <c r="BZ70" i="6"/>
  <c r="BY61" i="6"/>
  <c r="CN19" i="6"/>
  <c r="CA32" i="6"/>
  <c r="BZ30" i="6"/>
  <c r="BZ90" i="6"/>
  <c r="BY50" i="6"/>
  <c r="CN92" i="6"/>
  <c r="CA18" i="6"/>
  <c r="BY75" i="6"/>
  <c r="CB20" i="6"/>
  <c r="CB72" i="6"/>
  <c r="CA92" i="6"/>
  <c r="BY30" i="6"/>
  <c r="CN50" i="6"/>
  <c r="CA90" i="6"/>
  <c r="CN51" i="6"/>
  <c r="BZ63" i="6"/>
  <c r="CB34" i="6"/>
  <c r="BY55" i="6"/>
  <c r="CB67" i="6"/>
  <c r="BZ56" i="6"/>
  <c r="CB60" i="6"/>
  <c r="CA96" i="6"/>
  <c r="CN35" i="6"/>
  <c r="CN11" i="6"/>
  <c r="CN71" i="6"/>
  <c r="CN14" i="6"/>
  <c r="CB70" i="6"/>
  <c r="CN18" i="6"/>
  <c r="CA23" i="6"/>
  <c r="CB93" i="6"/>
  <c r="BY80" i="6"/>
  <c r="BY17" i="6"/>
  <c r="BZ52" i="6"/>
  <c r="CB36" i="6"/>
  <c r="CB68" i="6"/>
  <c r="CA44" i="6"/>
  <c r="CB38" i="6"/>
  <c r="CN73" i="6"/>
  <c r="BY65" i="6"/>
  <c r="BZ74" i="6"/>
  <c r="BY26" i="6"/>
  <c r="CB69" i="6"/>
  <c r="CN24" i="6"/>
  <c r="BZ48" i="6"/>
  <c r="CN67" i="6"/>
  <c r="CB50" i="6"/>
  <c r="BY90" i="6"/>
  <c r="BY78" i="6"/>
  <c r="CN63" i="6"/>
  <c r="CN16" i="6"/>
  <c r="CB30" i="6"/>
  <c r="CN17" i="6"/>
  <c r="BY82" i="6"/>
  <c r="CB45" i="6"/>
  <c r="CA51" i="6"/>
  <c r="BZ96" i="6"/>
  <c r="BZ85" i="6"/>
  <c r="CN61" i="6"/>
  <c r="CA99" i="6"/>
  <c r="CN75" i="6"/>
  <c r="BZ43" i="6"/>
  <c r="BY45" i="6"/>
  <c r="CA58" i="6"/>
  <c r="CA93" i="6"/>
  <c r="BZ86" i="6"/>
  <c r="CN30" i="6"/>
  <c r="BZ87" i="6"/>
  <c r="CA83" i="6"/>
  <c r="CB76" i="6"/>
  <c r="BZ44" i="6"/>
  <c r="BY16" i="6"/>
  <c r="BZ55" i="6"/>
  <c r="BZ61" i="6"/>
  <c r="BZ79" i="6"/>
  <c r="BZ77" i="6"/>
  <c r="CA45" i="6"/>
  <c r="BY69" i="6"/>
  <c r="CA85" i="6"/>
  <c r="CB11" i="6"/>
  <c r="BY41" i="6"/>
  <c r="CB88" i="6"/>
  <c r="BZ75" i="6"/>
  <c r="BZ94" i="6"/>
  <c r="CB21" i="6"/>
  <c r="CB92" i="6"/>
  <c r="CA80" i="6"/>
  <c r="BY49" i="6"/>
  <c r="CN46" i="6"/>
  <c r="CB42" i="6"/>
  <c r="BZ98" i="6"/>
  <c r="CB96" i="6"/>
  <c r="CN55" i="6"/>
  <c r="BY97" i="6"/>
  <c r="BY71" i="6"/>
  <c r="BZ50" i="6"/>
  <c r="BY60" i="6"/>
  <c r="CB23" i="6"/>
  <c r="CB35" i="6"/>
  <c r="CA24" i="6"/>
  <c r="BY86" i="6"/>
  <c r="CN99" i="6"/>
  <c r="BY79" i="6"/>
  <c r="BY83" i="6"/>
  <c r="BZ76" i="6"/>
  <c r="BY93" i="6"/>
  <c r="CA16" i="6"/>
  <c r="CN66" i="6"/>
  <c r="CN39" i="6"/>
  <c r="BY88" i="6"/>
  <c r="CA47" i="6"/>
  <c r="CB84" i="6"/>
  <c r="CB44" i="6"/>
  <c r="BY85" i="6"/>
  <c r="BZ19" i="6"/>
  <c r="CN29" i="6"/>
  <c r="CB15" i="6"/>
  <c r="BZ78" i="6"/>
  <c r="CB46" i="6"/>
  <c r="CB86" i="6"/>
  <c r="CA39" i="6"/>
  <c r="CN31" i="6"/>
  <c r="CB28" i="6"/>
  <c r="CN20" i="6"/>
  <c r="BZ12" i="6"/>
  <c r="CI114" i="6" l="1"/>
  <c r="S114" i="6" s="1"/>
  <c r="CJ114" i="6"/>
  <c r="CM114" i="6"/>
  <c r="CK114" i="6"/>
  <c r="CM108" i="6"/>
  <c r="CJ108" i="6"/>
  <c r="CL108" i="6"/>
  <c r="CI108" i="6"/>
  <c r="S108" i="6" s="1"/>
  <c r="CJ110" i="6"/>
  <c r="CI103" i="6"/>
  <c r="S103" i="6" s="1"/>
  <c r="CL110" i="6"/>
  <c r="CM110" i="6"/>
  <c r="CM102" i="6"/>
  <c r="CM109" i="6"/>
  <c r="CK109" i="6"/>
  <c r="CI110" i="6"/>
  <c r="S110" i="6" s="1"/>
  <c r="CJ102" i="6"/>
  <c r="CI102" i="6"/>
  <c r="S102" i="6" s="1"/>
  <c r="CL102" i="6"/>
  <c r="CJ107" i="6"/>
  <c r="CI109" i="6"/>
  <c r="S109" i="6" s="1"/>
  <c r="CM107" i="6"/>
  <c r="CJ109" i="6"/>
  <c r="CI112" i="6"/>
  <c r="S112" i="6" s="1"/>
  <c r="CJ111" i="6"/>
  <c r="CK104" i="6"/>
  <c r="CI104" i="6"/>
  <c r="S104" i="6" s="1"/>
  <c r="CJ104" i="6"/>
  <c r="CK105" i="6"/>
  <c r="CJ115" i="6"/>
  <c r="CK111" i="6"/>
  <c r="CL105" i="6"/>
  <c r="CM115" i="6"/>
  <c r="CL101" i="6"/>
  <c r="CK107" i="6"/>
  <c r="CJ112" i="6"/>
  <c r="CL115" i="6"/>
  <c r="CI107" i="6"/>
  <c r="S107" i="6" s="1"/>
  <c r="CM112" i="6"/>
  <c r="CK115" i="6"/>
  <c r="CJ105" i="6"/>
  <c r="CK112" i="6"/>
  <c r="CM101" i="6"/>
  <c r="CK101" i="6"/>
  <c r="CJ101" i="6"/>
  <c r="CK106" i="6"/>
  <c r="CL113" i="6"/>
  <c r="CL103" i="6"/>
  <c r="CM113" i="6"/>
  <c r="CM104" i="6"/>
  <c r="CM105" i="6"/>
  <c r="CI111" i="6"/>
  <c r="S111" i="6" s="1"/>
  <c r="CM111" i="6"/>
  <c r="CM103" i="6"/>
  <c r="CL106" i="6"/>
  <c r="CJ106" i="6"/>
  <c r="CI113" i="6"/>
  <c r="S113" i="6" s="1"/>
  <c r="CM106" i="6"/>
  <c r="CJ113" i="6"/>
  <c r="CK103" i="6"/>
  <c r="DC48" i="6"/>
  <c r="CC48" i="6" s="1"/>
  <c r="DC86" i="6"/>
  <c r="CC86" i="6" s="1"/>
  <c r="DC92" i="6"/>
  <c r="CC92" i="6" s="1"/>
  <c r="DC72" i="6"/>
  <c r="CC72" i="6" s="1"/>
  <c r="DC68" i="6"/>
  <c r="CC68" i="6" s="1"/>
  <c r="DC51" i="6"/>
  <c r="CC51" i="6" s="1"/>
  <c r="DC18" i="6"/>
  <c r="CC18" i="6" s="1"/>
  <c r="DC47" i="6"/>
  <c r="CC47" i="6" s="1"/>
  <c r="DC64" i="6"/>
  <c r="CC64" i="6" s="1"/>
  <c r="DC87" i="6"/>
  <c r="CC87" i="6" s="1"/>
  <c r="DC81" i="6"/>
  <c r="CC81" i="6" s="1"/>
  <c r="DC69" i="6"/>
  <c r="CC69" i="6" s="1"/>
  <c r="DC75" i="6"/>
  <c r="CC75" i="6" s="1"/>
  <c r="DC88" i="6"/>
  <c r="CC88" i="6" s="1"/>
  <c r="DC13" i="6"/>
  <c r="CC13" i="6" s="1"/>
  <c r="DC97" i="6"/>
  <c r="CC97" i="6" s="1"/>
  <c r="DC37" i="6"/>
  <c r="CC37" i="6" s="1"/>
  <c r="DC93" i="6"/>
  <c r="CC93" i="6" s="1"/>
  <c r="DC96" i="6"/>
  <c r="CC96" i="6" s="1"/>
  <c r="DC91" i="6"/>
  <c r="CC91" i="6" s="1"/>
  <c r="DC74" i="6"/>
  <c r="CC74" i="6" s="1"/>
  <c r="DC58" i="6"/>
  <c r="CC58" i="6" s="1"/>
  <c r="DC60" i="6"/>
  <c r="CC60" i="6" s="1"/>
  <c r="DC70" i="6"/>
  <c r="CC70" i="6" s="1"/>
  <c r="DC50" i="6"/>
  <c r="CC50" i="6" s="1"/>
  <c r="DC29" i="6"/>
  <c r="CC29" i="6" s="1"/>
  <c r="DC14" i="6"/>
  <c r="CC14" i="6" s="1"/>
  <c r="DC17" i="6"/>
  <c r="CC17" i="6" s="1"/>
  <c r="DC67" i="6"/>
  <c r="CC67" i="6" s="1"/>
  <c r="DC34" i="6"/>
  <c r="CC34" i="6" s="1"/>
  <c r="DC21" i="6"/>
  <c r="CC21" i="6" s="1"/>
  <c r="DC26" i="6"/>
  <c r="CC26" i="6" s="1"/>
  <c r="DC98" i="6"/>
  <c r="CC98" i="6" s="1"/>
  <c r="DC94" i="6"/>
  <c r="CC94" i="6" s="1"/>
  <c r="DC90" i="6"/>
  <c r="CC90" i="6" s="1"/>
  <c r="DC83" i="6"/>
  <c r="CC83" i="6" s="1"/>
  <c r="DC31" i="6"/>
  <c r="CC31" i="6" s="1"/>
  <c r="DC46" i="6"/>
  <c r="CC46" i="6" s="1"/>
  <c r="DC39" i="6"/>
  <c r="CC39" i="6" s="1"/>
  <c r="DC99" i="6"/>
  <c r="CC99" i="6" s="1"/>
  <c r="DC73" i="6"/>
  <c r="CC73" i="6" s="1"/>
  <c r="DC71" i="6"/>
  <c r="CC71" i="6" s="1"/>
  <c r="DC41" i="6"/>
  <c r="CC41" i="6" s="1"/>
  <c r="DC61" i="6"/>
  <c r="CC61" i="6" s="1"/>
  <c r="DC38" i="6"/>
  <c r="CC38" i="6" s="1"/>
  <c r="DC80" i="6"/>
  <c r="CC80" i="6" s="1"/>
  <c r="DC95" i="6"/>
  <c r="CC95" i="6" s="1"/>
  <c r="DC85" i="6"/>
  <c r="CC85" i="6" s="1"/>
  <c r="DC89" i="6"/>
  <c r="CC89" i="6" s="1"/>
  <c r="DC44" i="6"/>
  <c r="CC44" i="6" s="1"/>
  <c r="DC84" i="6"/>
  <c r="CC84" i="6" s="1"/>
  <c r="DC57" i="6"/>
  <c r="CC57" i="6" s="1"/>
  <c r="DC65" i="6"/>
  <c r="CC65" i="6" s="1"/>
  <c r="DC79" i="6"/>
  <c r="CC79" i="6" s="1"/>
  <c r="DC66" i="6"/>
  <c r="CC66" i="6" s="1"/>
  <c r="DC11" i="6"/>
  <c r="CC11" i="6" s="1"/>
  <c r="DC25" i="6"/>
  <c r="CC25" i="6" s="1"/>
  <c r="DC16" i="6"/>
  <c r="CC16" i="6" s="1"/>
  <c r="DC24" i="6"/>
  <c r="CC24" i="6" s="1"/>
  <c r="DC76" i="6"/>
  <c r="CC76" i="6" s="1"/>
  <c r="DC27" i="6"/>
  <c r="CC27" i="6" s="1"/>
  <c r="DC43" i="6"/>
  <c r="CC43" i="6" s="1"/>
  <c r="DC54" i="6"/>
  <c r="CC54" i="6" s="1"/>
  <c r="DC32" i="6"/>
  <c r="CC32" i="6" s="1"/>
  <c r="DC77" i="6"/>
  <c r="CC77" i="6" s="1"/>
  <c r="DC20" i="6"/>
  <c r="CC20" i="6" s="1"/>
  <c r="DC22" i="6"/>
  <c r="CC22" i="6" s="1"/>
  <c r="DC30" i="6"/>
  <c r="CC30" i="6" s="1"/>
  <c r="DC35" i="6"/>
  <c r="CC35" i="6" s="1"/>
  <c r="DC23" i="6"/>
  <c r="CC23" i="6" s="1"/>
  <c r="DC63" i="6"/>
  <c r="CC63" i="6" s="1"/>
  <c r="DC78" i="6"/>
  <c r="CC78" i="6" s="1"/>
  <c r="DC53" i="6"/>
  <c r="CC53" i="6" s="1"/>
  <c r="DC82" i="6"/>
  <c r="CC82" i="6" s="1"/>
  <c r="DC56" i="6"/>
  <c r="CC56" i="6" s="1"/>
  <c r="DC49" i="6"/>
  <c r="CC49" i="6" s="1"/>
  <c r="DC100" i="6"/>
  <c r="CC100" i="6" s="1"/>
  <c r="DC19" i="6"/>
  <c r="CC19" i="6" s="1"/>
  <c r="DC33" i="6"/>
  <c r="CC33" i="6" s="1"/>
  <c r="DC55" i="6"/>
  <c r="CC55" i="6" s="1"/>
  <c r="DC36" i="6"/>
  <c r="CC36" i="6" s="1"/>
  <c r="DC45" i="6"/>
  <c r="CC45" i="6" s="1"/>
  <c r="DC62" i="6"/>
  <c r="CC62" i="6" s="1"/>
  <c r="DC15" i="6"/>
  <c r="CC15" i="6" s="1"/>
  <c r="DC52" i="6"/>
  <c r="CC52" i="6" s="1"/>
  <c r="DC42" i="6"/>
  <c r="CC42" i="6" s="1"/>
  <c r="DC59" i="6"/>
  <c r="CC59" i="6" s="1"/>
  <c r="DC40" i="6"/>
  <c r="CC40" i="6" s="1"/>
  <c r="BY20" i="6"/>
  <c r="BY28" i="6"/>
  <c r="CA12" i="6"/>
  <c r="CA20" i="6"/>
  <c r="BY12" i="6"/>
  <c r="CB12" i="6"/>
  <c r="BZ28" i="6"/>
  <c r="BZ20" i="6"/>
  <c r="CN12" i="6"/>
  <c r="CN28" i="6"/>
  <c r="CA28" i="6"/>
  <c r="DC28" i="6" l="1"/>
  <c r="CC28" i="6" s="1"/>
  <c r="DC12" i="6"/>
  <c r="CC12" i="6" s="1"/>
  <c r="CL55" i="6"/>
  <c r="CK55" i="6"/>
  <c r="CM55" i="6"/>
  <c r="CJ55" i="6"/>
  <c r="CI55" i="6"/>
  <c r="S55" i="6" s="1"/>
  <c r="CJ42" i="6"/>
  <c r="CI42" i="6"/>
  <c r="S42" i="6" s="1"/>
  <c r="CM42" i="6"/>
  <c r="CL42" i="6"/>
  <c r="CK42" i="6"/>
  <c r="CM19" i="6"/>
  <c r="CL19" i="6"/>
  <c r="CK19" i="6"/>
  <c r="CJ19" i="6"/>
  <c r="CI19" i="6"/>
  <c r="CL23" i="6"/>
  <c r="CI23" i="6"/>
  <c r="CM23" i="6"/>
  <c r="CJ23" i="6"/>
  <c r="CK23" i="6"/>
  <c r="CJ43" i="6"/>
  <c r="CI43" i="6"/>
  <c r="S43" i="6" s="1"/>
  <c r="CM43" i="6"/>
  <c r="CL43" i="6"/>
  <c r="CK43" i="6"/>
  <c r="CI79" i="6"/>
  <c r="S79" i="6" s="1"/>
  <c r="CL79" i="6"/>
  <c r="CK79" i="6"/>
  <c r="CJ79" i="6"/>
  <c r="CM79" i="6"/>
  <c r="CJ80" i="6"/>
  <c r="CM80" i="6"/>
  <c r="CI80" i="6"/>
  <c r="S80" i="6" s="1"/>
  <c r="CK80" i="6"/>
  <c r="CL80" i="6"/>
  <c r="CK28" i="6"/>
  <c r="CM28" i="6"/>
  <c r="CJ28" i="6"/>
  <c r="CL28" i="6"/>
  <c r="CI28" i="6"/>
  <c r="S28" i="6" s="1"/>
  <c r="CI21" i="6"/>
  <c r="CK21" i="6"/>
  <c r="CL21" i="6"/>
  <c r="CM21" i="6"/>
  <c r="CJ21" i="6"/>
  <c r="CK60" i="6"/>
  <c r="CI60" i="6"/>
  <c r="S60" i="6" s="1"/>
  <c r="CJ60" i="6"/>
  <c r="CL60" i="6"/>
  <c r="CM60" i="6"/>
  <c r="CL13" i="6"/>
  <c r="CI13" i="6"/>
  <c r="CM13" i="6"/>
  <c r="CK13" i="6"/>
  <c r="CJ13" i="6"/>
  <c r="CM47" i="6"/>
  <c r="CK47" i="6"/>
  <c r="CJ47" i="6"/>
  <c r="CL47" i="6"/>
  <c r="CI47" i="6"/>
  <c r="S47" i="6" s="1"/>
  <c r="CK40" i="6"/>
  <c r="CL40" i="6"/>
  <c r="CI40" i="6"/>
  <c r="S40" i="6" s="1"/>
  <c r="CM40" i="6"/>
  <c r="CJ40" i="6"/>
  <c r="CI52" i="6"/>
  <c r="S52" i="6" s="1"/>
  <c r="CJ52" i="6"/>
  <c r="CM52" i="6"/>
  <c r="CK52" i="6"/>
  <c r="CL52" i="6"/>
  <c r="CM100" i="6"/>
  <c r="CI100" i="6"/>
  <c r="S100" i="6" s="1"/>
  <c r="CK100" i="6"/>
  <c r="CJ100" i="6"/>
  <c r="CL100" i="6"/>
  <c r="CI35" i="6"/>
  <c r="CJ35" i="6"/>
  <c r="CM35" i="6"/>
  <c r="CL35" i="6"/>
  <c r="CK35" i="6"/>
  <c r="G30" i="3" s="1"/>
  <c r="CI27" i="6"/>
  <c r="CK27" i="6"/>
  <c r="CL27" i="6"/>
  <c r="CM27" i="6"/>
  <c r="CJ27" i="6"/>
  <c r="CM65" i="6"/>
  <c r="CL65" i="6"/>
  <c r="CJ65" i="6"/>
  <c r="CK65" i="6"/>
  <c r="CI65" i="6"/>
  <c r="S65" i="6" s="1"/>
  <c r="CI38" i="6"/>
  <c r="S38" i="6" s="1"/>
  <c r="CK38" i="6"/>
  <c r="CJ38" i="6"/>
  <c r="CM38" i="6"/>
  <c r="CL38" i="6"/>
  <c r="CK46" i="6"/>
  <c r="CL46" i="6"/>
  <c r="CI46" i="6"/>
  <c r="S46" i="6" s="1"/>
  <c r="CJ46" i="6"/>
  <c r="CM46" i="6"/>
  <c r="CI34" i="6"/>
  <c r="CK34" i="6"/>
  <c r="CM34" i="6"/>
  <c r="CL34" i="6"/>
  <c r="CJ34" i="6"/>
  <c r="CL58" i="6"/>
  <c r="CM58" i="6"/>
  <c r="CI58" i="6"/>
  <c r="S58" i="6" s="1"/>
  <c r="CK58" i="6"/>
  <c r="CJ58" i="6"/>
  <c r="CI88" i="6"/>
  <c r="S88" i="6" s="1"/>
  <c r="CJ88" i="6"/>
  <c r="CL88" i="6"/>
  <c r="CM88" i="6"/>
  <c r="CK88" i="6"/>
  <c r="CM18" i="6"/>
  <c r="CI18" i="6"/>
  <c r="CK18" i="6"/>
  <c r="CL18" i="6"/>
  <c r="CJ18" i="6"/>
  <c r="CI15" i="6"/>
  <c r="CJ15" i="6"/>
  <c r="CL15" i="6"/>
  <c r="CM15" i="6"/>
  <c r="CK15" i="6"/>
  <c r="CM49" i="6"/>
  <c r="CK49" i="6"/>
  <c r="CL49" i="6"/>
  <c r="CI49" i="6"/>
  <c r="S49" i="6" s="1"/>
  <c r="CJ49" i="6"/>
  <c r="CM30" i="6"/>
  <c r="CI30" i="6"/>
  <c r="CK30" i="6"/>
  <c r="CL30" i="6"/>
  <c r="CJ30" i="6"/>
  <c r="CK76" i="6"/>
  <c r="CJ76" i="6"/>
  <c r="CI76" i="6"/>
  <c r="CL76" i="6"/>
  <c r="CM76" i="6"/>
  <c r="CL57" i="6"/>
  <c r="CM57" i="6"/>
  <c r="CK57" i="6"/>
  <c r="CJ57" i="6"/>
  <c r="CI57" i="6"/>
  <c r="S57" i="6" s="1"/>
  <c r="CI61" i="6"/>
  <c r="S61" i="6" s="1"/>
  <c r="CJ61" i="6"/>
  <c r="CK61" i="6"/>
  <c r="CM61" i="6"/>
  <c r="CL61" i="6"/>
  <c r="CJ31" i="6"/>
  <c r="CM31" i="6"/>
  <c r="CK31" i="6"/>
  <c r="CL31" i="6"/>
  <c r="CI31" i="6"/>
  <c r="CK67" i="6"/>
  <c r="CJ67" i="6"/>
  <c r="CM67" i="6"/>
  <c r="CL67" i="6"/>
  <c r="CI67" i="6"/>
  <c r="S67" i="6" s="1"/>
  <c r="CI74" i="6"/>
  <c r="S74" i="6" s="1"/>
  <c r="CM74" i="6"/>
  <c r="CL74" i="6"/>
  <c r="CK74" i="6"/>
  <c r="CJ74" i="6"/>
  <c r="CJ75" i="6"/>
  <c r="CM75" i="6"/>
  <c r="CL75" i="6"/>
  <c r="CI75" i="6"/>
  <c r="S75" i="6" s="1"/>
  <c r="CK75" i="6"/>
  <c r="CM51" i="6"/>
  <c r="CI51" i="6"/>
  <c r="S51" i="6" s="1"/>
  <c r="CK51" i="6"/>
  <c r="CJ51" i="6"/>
  <c r="CL51" i="6"/>
  <c r="CJ62" i="6"/>
  <c r="CI62" i="6"/>
  <c r="S62" i="6" s="1"/>
  <c r="CK62" i="6"/>
  <c r="CL62" i="6"/>
  <c r="CM62" i="6"/>
  <c r="CL56" i="6"/>
  <c r="CK56" i="6"/>
  <c r="CI56" i="6"/>
  <c r="S56" i="6" s="1"/>
  <c r="CJ56" i="6"/>
  <c r="CM56" i="6"/>
  <c r="CM22" i="6"/>
  <c r="CL22" i="6"/>
  <c r="CI22" i="6"/>
  <c r="CJ22" i="6"/>
  <c r="CK22" i="6"/>
  <c r="CJ24" i="6"/>
  <c r="CM24" i="6"/>
  <c r="CL24" i="6"/>
  <c r="CI24" i="6"/>
  <c r="CK24" i="6"/>
  <c r="CL84" i="6"/>
  <c r="CI84" i="6"/>
  <c r="S84" i="6" s="1"/>
  <c r="CK84" i="6"/>
  <c r="CJ84" i="6"/>
  <c r="CM84" i="6"/>
  <c r="CK41" i="6"/>
  <c r="CL41" i="6"/>
  <c r="CI41" i="6"/>
  <c r="S41" i="6" s="1"/>
  <c r="CJ41" i="6"/>
  <c r="CM41" i="6"/>
  <c r="CK83" i="6"/>
  <c r="CJ83" i="6"/>
  <c r="CI83" i="6"/>
  <c r="S83" i="6" s="1"/>
  <c r="CL83" i="6"/>
  <c r="CM83" i="6"/>
  <c r="CM17" i="6"/>
  <c r="CK17" i="6"/>
  <c r="CJ17" i="6"/>
  <c r="CL17" i="6"/>
  <c r="CI17" i="6"/>
  <c r="CL91" i="6"/>
  <c r="CI91" i="6"/>
  <c r="S91" i="6" s="1"/>
  <c r="CM91" i="6"/>
  <c r="CK91" i="6"/>
  <c r="CJ91" i="6"/>
  <c r="CK12" i="6"/>
  <c r="CI12" i="6"/>
  <c r="CM12" i="6"/>
  <c r="CL12" i="6"/>
  <c r="CJ12" i="6"/>
  <c r="CK68" i="6"/>
  <c r="CJ68" i="6"/>
  <c r="CL68" i="6"/>
  <c r="CI68" i="6"/>
  <c r="S68" i="6" s="1"/>
  <c r="CM68" i="6"/>
  <c r="CJ45" i="6"/>
  <c r="CI45" i="6"/>
  <c r="S45" i="6" s="1"/>
  <c r="CM45" i="6"/>
  <c r="CL45" i="6"/>
  <c r="CK45" i="6"/>
  <c r="CM82" i="6"/>
  <c r="CJ82" i="6"/>
  <c r="CL82" i="6"/>
  <c r="CK82" i="6"/>
  <c r="CI82" i="6"/>
  <c r="S82" i="6" s="1"/>
  <c r="CK20" i="6"/>
  <c r="CJ20" i="6"/>
  <c r="CL20" i="6"/>
  <c r="CI20" i="6"/>
  <c r="CM20" i="6"/>
  <c r="CK16" i="6"/>
  <c r="CM16" i="6"/>
  <c r="CL16" i="6"/>
  <c r="CJ16" i="6"/>
  <c r="CI16" i="6"/>
  <c r="CK44" i="6"/>
  <c r="CL44" i="6"/>
  <c r="CM44" i="6"/>
  <c r="CI44" i="6"/>
  <c r="S44" i="6" s="1"/>
  <c r="CJ44" i="6"/>
  <c r="CM71" i="6"/>
  <c r="CK71" i="6"/>
  <c r="CL71" i="6"/>
  <c r="CJ71" i="6"/>
  <c r="CI71" i="6"/>
  <c r="S71" i="6" s="1"/>
  <c r="CK90" i="6"/>
  <c r="CI90" i="6"/>
  <c r="S90" i="6" s="1"/>
  <c r="CJ90" i="6"/>
  <c r="CM90" i="6"/>
  <c r="CL90" i="6"/>
  <c r="CJ14" i="6"/>
  <c r="CK14" i="6"/>
  <c r="CI14" i="6"/>
  <c r="CL14" i="6"/>
  <c r="CM14" i="6"/>
  <c r="CM96" i="6"/>
  <c r="CI96" i="6"/>
  <c r="S96" i="6" s="1"/>
  <c r="CJ96" i="6"/>
  <c r="CK96" i="6"/>
  <c r="CL96" i="6"/>
  <c r="CI69" i="6"/>
  <c r="CM69" i="6"/>
  <c r="CL69" i="6"/>
  <c r="CJ69" i="6"/>
  <c r="CK69" i="6"/>
  <c r="CI72" i="6"/>
  <c r="S72" i="6" s="1"/>
  <c r="CL72" i="6"/>
  <c r="CJ72" i="6"/>
  <c r="CK72" i="6"/>
  <c r="CM72" i="6"/>
  <c r="G67" i="3" s="1"/>
  <c r="CJ36" i="6"/>
  <c r="CI36" i="6"/>
  <c r="S36" i="6" s="1"/>
  <c r="CM36" i="6"/>
  <c r="CK36" i="6"/>
  <c r="CL36" i="6"/>
  <c r="CL53" i="6"/>
  <c r="CJ53" i="6"/>
  <c r="CM53" i="6"/>
  <c r="CK53" i="6"/>
  <c r="CI53" i="6"/>
  <c r="S53" i="6" s="1"/>
  <c r="CI77" i="6"/>
  <c r="S77" i="6" s="1"/>
  <c r="CJ77" i="6"/>
  <c r="CL77" i="6"/>
  <c r="CM77" i="6"/>
  <c r="CK77" i="6"/>
  <c r="CK25" i="6"/>
  <c r="CI25" i="6"/>
  <c r="CJ25" i="6"/>
  <c r="CM25" i="6"/>
  <c r="CL25" i="6"/>
  <c r="CK89" i="6"/>
  <c r="CM89" i="6"/>
  <c r="CL89" i="6"/>
  <c r="CI89" i="6"/>
  <c r="S89" i="6" s="1"/>
  <c r="CJ89" i="6"/>
  <c r="CJ73" i="6"/>
  <c r="CI73" i="6"/>
  <c r="S73" i="6" s="1"/>
  <c r="CM73" i="6"/>
  <c r="CK73" i="6"/>
  <c r="CL73" i="6"/>
  <c r="CI94" i="6"/>
  <c r="S94" i="6" s="1"/>
  <c r="CL94" i="6"/>
  <c r="CK94" i="6"/>
  <c r="CM94" i="6"/>
  <c r="CJ94" i="6"/>
  <c r="CK29" i="6"/>
  <c r="CM29" i="6"/>
  <c r="CJ29" i="6"/>
  <c r="CI29" i="6"/>
  <c r="S29" i="6" s="1"/>
  <c r="CL29" i="6"/>
  <c r="CJ93" i="6"/>
  <c r="CM93" i="6"/>
  <c r="CL93" i="6"/>
  <c r="CI93" i="6"/>
  <c r="S93" i="6" s="1"/>
  <c r="CK93" i="6"/>
  <c r="CL81" i="6"/>
  <c r="CJ81" i="6"/>
  <c r="CK81" i="6"/>
  <c r="CI81" i="6"/>
  <c r="S81" i="6" s="1"/>
  <c r="CM81" i="6"/>
  <c r="CM92" i="6"/>
  <c r="CJ92" i="6"/>
  <c r="CI92" i="6"/>
  <c r="CK92" i="6"/>
  <c r="CL92" i="6"/>
  <c r="CK32" i="6"/>
  <c r="CJ32" i="6"/>
  <c r="CI32" i="6"/>
  <c r="CL32" i="6"/>
  <c r="CM32" i="6"/>
  <c r="CL11" i="6"/>
  <c r="CJ11" i="6"/>
  <c r="CI11" i="6"/>
  <c r="CK11" i="6"/>
  <c r="CM11" i="6"/>
  <c r="CL85" i="6"/>
  <c r="CJ85" i="6"/>
  <c r="CI85" i="6"/>
  <c r="S85" i="6" s="1"/>
  <c r="CK85" i="6"/>
  <c r="CM85" i="6"/>
  <c r="CM99" i="6"/>
  <c r="CI99" i="6"/>
  <c r="S99" i="6" s="1"/>
  <c r="CL99" i="6"/>
  <c r="CJ99" i="6"/>
  <c r="CK99" i="6"/>
  <c r="CK98" i="6"/>
  <c r="CM98" i="6"/>
  <c r="CL98" i="6"/>
  <c r="CJ98" i="6"/>
  <c r="CI98" i="6"/>
  <c r="S98" i="6" s="1"/>
  <c r="CI50" i="6"/>
  <c r="S50" i="6" s="1"/>
  <c r="CK50" i="6"/>
  <c r="CJ50" i="6"/>
  <c r="CL50" i="6"/>
  <c r="CM50" i="6"/>
  <c r="CI37" i="6"/>
  <c r="S37" i="6" s="1"/>
  <c r="CJ37" i="6"/>
  <c r="CL37" i="6"/>
  <c r="CM37" i="6"/>
  <c r="CK37" i="6"/>
  <c r="CM87" i="6"/>
  <c r="CK87" i="6"/>
  <c r="CL87" i="6"/>
  <c r="CI87" i="6"/>
  <c r="S87" i="6" s="1"/>
  <c r="CJ87" i="6"/>
  <c r="CJ86" i="6"/>
  <c r="CK86" i="6"/>
  <c r="CI86" i="6"/>
  <c r="S86" i="6" s="1"/>
  <c r="CM86" i="6"/>
  <c r="CL86" i="6"/>
  <c r="CJ78" i="6"/>
  <c r="CL78" i="6"/>
  <c r="CM78" i="6"/>
  <c r="CI78" i="6"/>
  <c r="S78" i="6" s="1"/>
  <c r="CK78" i="6"/>
  <c r="CK59" i="6"/>
  <c r="CM59" i="6"/>
  <c r="CI59" i="6"/>
  <c r="S59" i="6" s="1"/>
  <c r="CJ59" i="6"/>
  <c r="CL59" i="6"/>
  <c r="CI33" i="6"/>
  <c r="CJ33" i="6"/>
  <c r="CL33" i="6"/>
  <c r="CK33" i="6"/>
  <c r="CM33" i="6"/>
  <c r="CK63" i="6"/>
  <c r="CJ63" i="6"/>
  <c r="CI63" i="6"/>
  <c r="S63" i="6" s="1"/>
  <c r="CM63" i="6"/>
  <c r="CL63" i="6"/>
  <c r="CI54" i="6"/>
  <c r="S54" i="6" s="1"/>
  <c r="CL54" i="6"/>
  <c r="CM54" i="6"/>
  <c r="CJ54" i="6"/>
  <c r="CK54" i="6"/>
  <c r="CM66" i="6"/>
  <c r="CL66" i="6"/>
  <c r="CJ66" i="6"/>
  <c r="CI66" i="6"/>
  <c r="S66" i="6" s="1"/>
  <c r="CK66" i="6"/>
  <c r="CJ95" i="6"/>
  <c r="CI95" i="6"/>
  <c r="S95" i="6" s="1"/>
  <c r="CL95" i="6"/>
  <c r="CK95" i="6"/>
  <c r="CM95" i="6"/>
  <c r="CM39" i="6"/>
  <c r="CL39" i="6"/>
  <c r="CI39" i="6"/>
  <c r="S39" i="6" s="1"/>
  <c r="CK39" i="6"/>
  <c r="CJ39" i="6"/>
  <c r="CK26" i="6"/>
  <c r="CJ26" i="6"/>
  <c r="CM26" i="6"/>
  <c r="CI26" i="6"/>
  <c r="CL26" i="6"/>
  <c r="CK70" i="6"/>
  <c r="CM70" i="6"/>
  <c r="CI70" i="6"/>
  <c r="CL70" i="6"/>
  <c r="CJ70" i="6"/>
  <c r="CK97" i="6"/>
  <c r="CL97" i="6"/>
  <c r="CM97" i="6"/>
  <c r="CI97" i="6"/>
  <c r="S97" i="6" s="1"/>
  <c r="CJ97" i="6"/>
  <c r="CJ64" i="6"/>
  <c r="CI64" i="6"/>
  <c r="S64" i="6" s="1"/>
  <c r="CL64" i="6"/>
  <c r="CM64" i="6"/>
  <c r="CK64" i="6"/>
  <c r="CJ48" i="6"/>
  <c r="CM48" i="6"/>
  <c r="CK48" i="6"/>
  <c r="CI48" i="6"/>
  <c r="S48" i="6" s="1"/>
  <c r="CL48" i="6"/>
  <c r="S17" i="6" l="1"/>
  <c r="S19" i="6"/>
  <c r="S11" i="6"/>
  <c r="S14" i="6"/>
  <c r="S35" i="6"/>
  <c r="S34" i="6"/>
  <c r="S26" i="6"/>
  <c r="S32" i="6"/>
  <c r="S22" i="6"/>
  <c r="S33" i="6"/>
  <c r="S25" i="6"/>
  <c r="S12" i="6"/>
  <c r="S18" i="6"/>
  <c r="S20" i="6"/>
  <c r="S30" i="6"/>
  <c r="S13" i="6"/>
  <c r="S31" i="6"/>
  <c r="G64" i="3"/>
  <c r="S69" i="6"/>
  <c r="G87" i="3"/>
  <c r="S92" i="6"/>
  <c r="S16" i="6"/>
  <c r="S24" i="6"/>
  <c r="G71" i="3"/>
  <c r="S76" i="6"/>
  <c r="G65" i="3"/>
  <c r="S70" i="6"/>
  <c r="S15" i="6"/>
  <c r="S27" i="6"/>
  <c r="S21" i="6"/>
  <c r="S2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Lookup table thatTranslates Standard Name to Generic name. i.e. "5502A" to "Standard1". See Colum "CQ"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Columns AU-BA convert the reading entered into the standard unit of the table for each function
</t>
        </r>
      </text>
    </comment>
    <comment ref="BV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Converts the 2ndary units (usually frequency) to the standard table format (kHz)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User inputs. Resolution is converted from "0.0" format to "0.1" format in Column CA-CE, and Column T references that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
Columns Y-AD select which function (column C) is used based on the inputs</t>
        </r>
      </text>
    </comment>
    <comment ref="AH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Columns AG- AM determine in what range the primary unit falls (Ex: 5VDC falls in the 3.3-30V Range, so it returns 3.3, as it is set to show the "Range Low" part as a marker</t>
        </r>
      </text>
    </comment>
    <comment ref="DB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This is where the ratio between the Input units and the Uncertainty Units is created to generate the repeat multiplier in CC11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Constructed input ID in the form of Function,resolution,InputRangeLOW,InputRange2LOW
</t>
        </r>
      </text>
    </comment>
    <comment ref="T1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From Column 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Returns the Absolute value of the reading (filters out Negative Numbers)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This is where special characters get filtered out and converted to whatever we designate. (i.e. Ω changes to O)</t>
        </r>
      </text>
    </comment>
    <comment ref="AE1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Determines which category in Column "C" the reading falls under</t>
        </r>
      </text>
    </comment>
    <comment ref="AF10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Column AE Retrieves the appropriate "Range Low" result from Columns AG-AM, based on the Function Selector in Column AD. It is an Hlookup formula, desgined to return the Nth row down, where N is the number of rows
</t>
        </r>
      </text>
    </comment>
    <comment ref="AG1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Column AF Converts Column AE to whatever the standard unit is in the table, based on a multiplier in Column BI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Looks up the correct converted Unit based on the function selector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2ndary unit conv. factor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Returns the appropriate "Range 2 Low" value (usually frequency) from the table. Part of the INPUT ID that looks up the Uncertainty components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0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Final Resolution Input: Part of the INPUT ID used for uncertainty Lookup
</t>
        </r>
      </text>
    </comment>
  </commentList>
</comments>
</file>

<file path=xl/sharedStrings.xml><?xml version="1.0" encoding="utf-8"?>
<sst xmlns="http://schemas.openxmlformats.org/spreadsheetml/2006/main" count="10378" uniqueCount="1105">
  <si>
    <t>Item</t>
  </si>
  <si>
    <t>Range1 Low</t>
  </si>
  <si>
    <t>Range1 High</t>
  </si>
  <si>
    <t>Res</t>
  </si>
  <si>
    <t>Meas Units</t>
  </si>
  <si>
    <t>Uncert Units</t>
  </si>
  <si>
    <t>Range 2 Low</t>
  </si>
  <si>
    <t>Range2 High</t>
  </si>
  <si>
    <t>Range2 Units</t>
  </si>
  <si>
    <t xml:space="preserve">Base </t>
  </si>
  <si>
    <t>Mult</t>
  </si>
  <si>
    <t>Base 2</t>
  </si>
  <si>
    <t>Mult 2</t>
  </si>
  <si>
    <t>DCV</t>
  </si>
  <si>
    <t>mV</t>
  </si>
  <si>
    <t>µV</t>
  </si>
  <si>
    <t>V</t>
  </si>
  <si>
    <t>Resistance</t>
  </si>
  <si>
    <t>kOhms</t>
  </si>
  <si>
    <t>ACV</t>
  </si>
  <si>
    <t>Hz</t>
  </si>
  <si>
    <t>kHz</t>
  </si>
  <si>
    <t>µA</t>
  </si>
  <si>
    <t>mA</t>
  </si>
  <si>
    <t>A</t>
  </si>
  <si>
    <t>Capacitance</t>
  </si>
  <si>
    <t>nF</t>
  </si>
  <si>
    <t>µF</t>
  </si>
  <si>
    <t>mF</t>
  </si>
  <si>
    <t>Frequency</t>
  </si>
  <si>
    <t>Res.</t>
  </si>
  <si>
    <t>Range</t>
  </si>
  <si>
    <t>Units</t>
  </si>
  <si>
    <t>Range 2</t>
  </si>
  <si>
    <t>L.upbldr</t>
  </si>
  <si>
    <t>Func.Sel.</t>
  </si>
  <si>
    <t>Unit Multiplier</t>
  </si>
  <si>
    <t>Base unit</t>
  </si>
  <si>
    <t>Base Unit</t>
  </si>
  <si>
    <t>Amps</t>
  </si>
  <si>
    <t>Main L.up</t>
  </si>
  <si>
    <t>2ndary Unit Multiplier</t>
  </si>
  <si>
    <t>Base</t>
  </si>
  <si>
    <t>2nd B.</t>
  </si>
  <si>
    <t>2nd Mult.</t>
  </si>
  <si>
    <t>Rept Mult</t>
  </si>
  <si>
    <t>R1</t>
  </si>
  <si>
    <t>R2</t>
  </si>
  <si>
    <t>R3</t>
  </si>
  <si>
    <t>R4</t>
  </si>
  <si>
    <t>R5</t>
  </si>
  <si>
    <t>R1(Mult)</t>
  </si>
  <si>
    <t>R2(Mult)</t>
  </si>
  <si>
    <t>R3(Mult)</t>
  </si>
  <si>
    <t>R4(Mult)</t>
  </si>
  <si>
    <t>R5(Mult)</t>
  </si>
  <si>
    <t>Unc.</t>
  </si>
  <si>
    <t>Unc. Units</t>
  </si>
  <si>
    <t>USER INPUTS</t>
  </si>
  <si>
    <t>LOOKED UP UNC. COMPONENTS</t>
  </si>
  <si>
    <t>REPEAT USER INPUTS</t>
  </si>
  <si>
    <t>CONVERTED REPEAT ENTRIES</t>
  </si>
  <si>
    <t>MAIN INPUT FUNCTION LOOKUP</t>
  </si>
  <si>
    <t>Johnson Gage and Inspection, Inc.</t>
  </si>
  <si>
    <t>INSPECTOR NOTE: PRINT PAGE 1 ONLY</t>
  </si>
  <si>
    <t>µΩ</t>
  </si>
  <si>
    <t>°C</t>
  </si>
  <si>
    <t>This section is for Creation of Datasheet Only</t>
  </si>
  <si>
    <t xml:space="preserve">@ </t>
  </si>
  <si>
    <t>°F</t>
  </si>
  <si>
    <t>Date:</t>
  </si>
  <si>
    <t>Secondary Unit for Range field</t>
  </si>
  <si>
    <t>Resolution</t>
  </si>
  <si>
    <t>RESULT</t>
  </si>
  <si>
    <t>CONV.</t>
  </si>
  <si>
    <t>Function</t>
  </si>
  <si>
    <t>Signal Applied</t>
  </si>
  <si>
    <t>Result</t>
  </si>
  <si>
    <t>Min</t>
  </si>
  <si>
    <t>Max</t>
  </si>
  <si>
    <t>Uncertainty @k=2</t>
  </si>
  <si>
    <t>Notes:</t>
  </si>
  <si>
    <t>Primary Unit</t>
  </si>
  <si>
    <t>DC/AC</t>
  </si>
  <si>
    <t>Nominal</t>
  </si>
  <si>
    <t>tolerance</t>
  </si>
  <si>
    <t>max</t>
  </si>
  <si>
    <t>min</t>
  </si>
  <si>
    <t>(leave  blank)</t>
  </si>
  <si>
    <t>Frequency value</t>
  </si>
  <si>
    <t>Secondary Unit</t>
  </si>
  <si>
    <t>TO NUMBER</t>
  </si>
  <si>
    <t xml:space="preserve"> </t>
  </si>
  <si>
    <t>Input</t>
  </si>
  <si>
    <t>Conv. Txt</t>
  </si>
  <si>
    <t>In. Value</t>
  </si>
  <si>
    <t>Converted Rdg</t>
  </si>
  <si>
    <t>2ndary L. Up</t>
  </si>
  <si>
    <t>Primary Conv. Factor</t>
  </si>
  <si>
    <t>ACV Freq. Rng Low</t>
  </si>
  <si>
    <t>ACI Freq. Rng Low</t>
  </si>
  <si>
    <t>Function Selector</t>
  </si>
  <si>
    <t>DCA</t>
  </si>
  <si>
    <t>ACA</t>
  </si>
  <si>
    <t>mΩ</t>
  </si>
  <si>
    <t>Ω</t>
  </si>
  <si>
    <t>kΩ</t>
  </si>
  <si>
    <t>Resistance1011000</t>
  </si>
  <si>
    <t>Unc. Table Address for L. Ups</t>
  </si>
  <si>
    <t>Coil Used</t>
  </si>
  <si>
    <t>REPEAT READINGS</t>
  </si>
  <si>
    <t>Meter Used</t>
  </si>
  <si>
    <t>Special Character Filter</t>
  </si>
  <si>
    <t>RED=Key Calculator Component</t>
  </si>
  <si>
    <t>GREEN=Formula Uses a Table Lookup</t>
  </si>
  <si>
    <t>Standard1</t>
  </si>
  <si>
    <t>5502A</t>
  </si>
  <si>
    <t>Standard2</t>
  </si>
  <si>
    <t>3458A</t>
  </si>
  <si>
    <t>34420A</t>
  </si>
  <si>
    <t>Standard5</t>
  </si>
  <si>
    <t>Standard3</t>
  </si>
  <si>
    <t>Standard4</t>
  </si>
  <si>
    <t>Standard6</t>
  </si>
  <si>
    <t>ORANGE= END USER RAW INPUTS</t>
  </si>
  <si>
    <t>Standard Used</t>
  </si>
  <si>
    <t>Standard7</t>
  </si>
  <si>
    <t>ACA10T. Rng low</t>
  </si>
  <si>
    <t>ACA20T. Rng low</t>
  </si>
  <si>
    <t>ACA50T. Rng Low</t>
  </si>
  <si>
    <t>RESOLUTION CONVERTER</t>
  </si>
  <si>
    <t>"0.000 to 0.001"</t>
  </si>
  <si>
    <t>BLUE= PART OF MAIN LOOKUP ID</t>
  </si>
  <si>
    <t>Col. Index # for frequency Lookup</t>
  </si>
  <si>
    <t>Standard</t>
  </si>
  <si>
    <t>Main Lookup ID</t>
  </si>
  <si>
    <t>Updated:</t>
  </si>
  <si>
    <t>DCA 10 turn</t>
  </si>
  <si>
    <t>DCA 20 turn</t>
  </si>
  <si>
    <t>DCA 50 turn</t>
  </si>
  <si>
    <t>ACA 10 turn</t>
  </si>
  <si>
    <t>ACA 20 turn</t>
  </si>
  <si>
    <t>ACA 50 turn</t>
  </si>
  <si>
    <t>µF*</t>
  </si>
  <si>
    <t>Troubleshooter Lookup</t>
  </si>
  <si>
    <t>2nd B</t>
  </si>
  <si>
    <t>2nd Mult</t>
  </si>
  <si>
    <t>Rep. Mult</t>
  </si>
  <si>
    <t>L.up ID</t>
  </si>
  <si>
    <t>ACA0.000010.000330.045</t>
  </si>
  <si>
    <t>Rdg</t>
  </si>
  <si>
    <t>DCV0.00000010</t>
  </si>
  <si>
    <t/>
  </si>
  <si>
    <t>DCV0.0000010</t>
  </si>
  <si>
    <t>DCV0.000010</t>
  </si>
  <si>
    <t>DCV0.00010</t>
  </si>
  <si>
    <t>DCV0.0010</t>
  </si>
  <si>
    <t>DCV0.010</t>
  </si>
  <si>
    <t>DCV0.0000010.33</t>
  </si>
  <si>
    <t>DCV0.000010.33</t>
  </si>
  <si>
    <t>DCV0.00010.33</t>
  </si>
  <si>
    <t>DCV0.0010.33</t>
  </si>
  <si>
    <t>DCV0.010.33</t>
  </si>
  <si>
    <t>DCV0.10.33</t>
  </si>
  <si>
    <t>DCV0.000013</t>
  </si>
  <si>
    <t>DCV0.00013</t>
  </si>
  <si>
    <t>DCV0.0013</t>
  </si>
  <si>
    <t>DCV0.013</t>
  </si>
  <si>
    <t>DCV0.13</t>
  </si>
  <si>
    <t>DCV13</t>
  </si>
  <si>
    <t>DCV0.000133</t>
  </si>
  <si>
    <t>DCV0.00133</t>
  </si>
  <si>
    <t>DCV0.0133</t>
  </si>
  <si>
    <t>DCV0.133</t>
  </si>
  <si>
    <t>DCV133</t>
  </si>
  <si>
    <t>DCV1033</t>
  </si>
  <si>
    <t>DCV0.001330</t>
  </si>
  <si>
    <t>DCV0.01330</t>
  </si>
  <si>
    <t>DCV0.1330</t>
  </si>
  <si>
    <t>DCV1330</t>
  </si>
  <si>
    <t>DCV10330</t>
  </si>
  <si>
    <t>DCA0.000010.33</t>
  </si>
  <si>
    <t>DCA0.00010.33</t>
  </si>
  <si>
    <t>DCA0.0010.33</t>
  </si>
  <si>
    <t>DCA0.010.33</t>
  </si>
  <si>
    <t>DCA0.10.33</t>
  </si>
  <si>
    <t>DCA0.00013</t>
  </si>
  <si>
    <t>DCA0.0013</t>
  </si>
  <si>
    <t>DCA0.013</t>
  </si>
  <si>
    <t>DCA0.13</t>
  </si>
  <si>
    <t>DCA0.000111</t>
  </si>
  <si>
    <t>DCA0.00111</t>
  </si>
  <si>
    <t>DCA0.0111</t>
  </si>
  <si>
    <t>DCA0.111</t>
  </si>
  <si>
    <t>DCA 10 turn0.00111</t>
  </si>
  <si>
    <t>DCA 10 turn0.0111</t>
  </si>
  <si>
    <t>DCA 10 turn0.111</t>
  </si>
  <si>
    <t>DCA 10 turn111</t>
  </si>
  <si>
    <t>DCA 10 turn1011</t>
  </si>
  <si>
    <t>DCA 10 turn10011</t>
  </si>
  <si>
    <t>DCA 10 turn0.0130</t>
  </si>
  <si>
    <t>DCA 10 turn0.130</t>
  </si>
  <si>
    <t>DCA 10 turn130</t>
  </si>
  <si>
    <t>DCA 10 turn1030</t>
  </si>
  <si>
    <t>DCA 10 turn10030</t>
  </si>
  <si>
    <t>DCA 10 turn0.01110</t>
  </si>
  <si>
    <t>DCA 10 turn0.1110</t>
  </si>
  <si>
    <t>DCA 10 turn1110</t>
  </si>
  <si>
    <t>DCA 10 turn10110</t>
  </si>
  <si>
    <t>DCA 10 turn100110</t>
  </si>
  <si>
    <t>DCA 20 turn0.00120</t>
  </si>
  <si>
    <t>DCA 20 turn0.0120</t>
  </si>
  <si>
    <t>DCA 20 turn0.120</t>
  </si>
  <si>
    <t>DCA 20 turn120</t>
  </si>
  <si>
    <t>DCA 20 turn1020</t>
  </si>
  <si>
    <t>DCA 20 turn10020</t>
  </si>
  <si>
    <t>DCA 20 turn0.00160</t>
  </si>
  <si>
    <t>DCA 20 turn0.0160</t>
  </si>
  <si>
    <t>DCA 20 turn0.160</t>
  </si>
  <si>
    <t>DCA 20 turn160</t>
  </si>
  <si>
    <t>DCA 20 turn1060</t>
  </si>
  <si>
    <t>DCA 20 turn10060</t>
  </si>
  <si>
    <t>DCA 20 turn0.01220</t>
  </si>
  <si>
    <t>DCA 20 turn0.1220</t>
  </si>
  <si>
    <t>DCA 20 turn1220</t>
  </si>
  <si>
    <t>DCA 20 turn10220</t>
  </si>
  <si>
    <t>DCA 20 turn100220</t>
  </si>
  <si>
    <t>DCA 50 turn0.00155</t>
  </si>
  <si>
    <t>DCA 50 turn0.0155</t>
  </si>
  <si>
    <t>DCA 50 turn0.155</t>
  </si>
  <si>
    <t>DCA 50 turn155</t>
  </si>
  <si>
    <t>DCA 50 turn1055</t>
  </si>
  <si>
    <t>DCA 50 turn10055</t>
  </si>
  <si>
    <t>DCA 50 turn0.01150</t>
  </si>
  <si>
    <t>DCA 50 turn0.1150</t>
  </si>
  <si>
    <t>DCA 50 turn1150</t>
  </si>
  <si>
    <t>DCA 50 turn10150</t>
  </si>
  <si>
    <t>DCA 50 turn100150</t>
  </si>
  <si>
    <t>DCA 50 turn0.01550</t>
  </si>
  <si>
    <t>DCA 50 turn0.1550</t>
  </si>
  <si>
    <t>DCA 50 turn1550</t>
  </si>
  <si>
    <t>DCA 50 turn10550</t>
  </si>
  <si>
    <t>DCA 50 turn100550</t>
  </si>
  <si>
    <t>DCA 10 turn0.00011</t>
  </si>
  <si>
    <t>DCA 10 turn0.0011</t>
  </si>
  <si>
    <t>DCA 10 turn0.011</t>
  </si>
  <si>
    <t>DCA 10 turn0.11</t>
  </si>
  <si>
    <t>DCA 10 turn11</t>
  </si>
  <si>
    <t>Resistance0.0000010</t>
  </si>
  <si>
    <t>Resistance0.000010</t>
  </si>
  <si>
    <t>Resistance0.00010</t>
  </si>
  <si>
    <t>Resistance0.0010</t>
  </si>
  <si>
    <t>Resistance0.0000010.011</t>
  </si>
  <si>
    <t>Resistance0.000010.011</t>
  </si>
  <si>
    <t>Resistance0.00010.011</t>
  </si>
  <si>
    <t>Resistance0.0010.011</t>
  </si>
  <si>
    <t>Resistance0.0000010.033</t>
  </si>
  <si>
    <t>Resistance0.000010.033</t>
  </si>
  <si>
    <t>Resistance0.00010.033</t>
  </si>
  <si>
    <t>Resistance0.0010.033</t>
  </si>
  <si>
    <t>Resistance0.0000010.11</t>
  </si>
  <si>
    <t>Resistance0.000010.11</t>
  </si>
  <si>
    <t>Resistance0.00010.11</t>
  </si>
  <si>
    <t>Resistance0.0010.11</t>
  </si>
  <si>
    <t>Resistance0.000010.33</t>
  </si>
  <si>
    <t>Resistance0.00010.33</t>
  </si>
  <si>
    <t>Resistance0.0010.33</t>
  </si>
  <si>
    <t>Resistance0.010.33</t>
  </si>
  <si>
    <t>Resistance0.000011.1</t>
  </si>
  <si>
    <t>Resistance0.00011.1</t>
  </si>
  <si>
    <t>Resistance0.0011.1</t>
  </si>
  <si>
    <t>Resistance0.011.1</t>
  </si>
  <si>
    <t>Resistance0.00013.3</t>
  </si>
  <si>
    <t>Resistance0.0013.3</t>
  </si>
  <si>
    <t>Resistance0.013.3</t>
  </si>
  <si>
    <t>Resistance0.13.3</t>
  </si>
  <si>
    <t>Resistance0.000111</t>
  </si>
  <si>
    <t>Resistance0.00111</t>
  </si>
  <si>
    <t>Resistance0.0111</t>
  </si>
  <si>
    <t>Resistance0.111</t>
  </si>
  <si>
    <t>Resistance0.00133</t>
  </si>
  <si>
    <t>Resistance0.0133</t>
  </si>
  <si>
    <t>Resistance0.133</t>
  </si>
  <si>
    <t>Resistance133</t>
  </si>
  <si>
    <t>Resistance0.001110</t>
  </si>
  <si>
    <t>Resistance0.01110</t>
  </si>
  <si>
    <t>Resistance0.1110</t>
  </si>
  <si>
    <t>Resistance1110</t>
  </si>
  <si>
    <t>Resistance0.01330</t>
  </si>
  <si>
    <t>Resistance0.1330</t>
  </si>
  <si>
    <t>Resistance1330</t>
  </si>
  <si>
    <t>Resistance10330</t>
  </si>
  <si>
    <t>Resistance0.011100</t>
  </si>
  <si>
    <t>Resistance0.11100</t>
  </si>
  <si>
    <t>Resistance11100</t>
  </si>
  <si>
    <t>Resistance101100</t>
  </si>
  <si>
    <t>Resistance0.13300</t>
  </si>
  <si>
    <t>Resistance13300</t>
  </si>
  <si>
    <t>Resistance103300</t>
  </si>
  <si>
    <t>Resistance1003300</t>
  </si>
  <si>
    <t>Resistance0.111000</t>
  </si>
  <si>
    <t>Resistance111000</t>
  </si>
  <si>
    <t>Resistance10011000</t>
  </si>
  <si>
    <t>Resistance133000</t>
  </si>
  <si>
    <t>Resistance1033000</t>
  </si>
  <si>
    <t>Resistance10033000</t>
  </si>
  <si>
    <t>Resistance100033000</t>
  </si>
  <si>
    <t>Resistance1110000</t>
  </si>
  <si>
    <t>Resistance10110000</t>
  </si>
  <si>
    <t>Resistance100110000</t>
  </si>
  <si>
    <t>Resistance1000110000</t>
  </si>
  <si>
    <t>Resistance10330000</t>
  </si>
  <si>
    <t>Resistance100330000</t>
  </si>
  <si>
    <t>Resistance1000330000</t>
  </si>
  <si>
    <t>Resistance10000330000</t>
  </si>
  <si>
    <t>ACV0.0000010.0010.01</t>
  </si>
  <si>
    <t>ACV0.000010.0010.01</t>
  </si>
  <si>
    <t>ACV0.00010.0010.01</t>
  </si>
  <si>
    <t>ACV0.0010.0010.01</t>
  </si>
  <si>
    <t>ACV0.010.0010.01</t>
  </si>
  <si>
    <t>ACV0.0000010.0010.045</t>
  </si>
  <si>
    <t>ACV0.000010.0010.045</t>
  </si>
  <si>
    <t>ACV0.00010.0010.045</t>
  </si>
  <si>
    <t>ACV0.0010.0010.045</t>
  </si>
  <si>
    <t>ACV0.010.0010.045</t>
  </si>
  <si>
    <t>ACV0.0000010.00110</t>
  </si>
  <si>
    <t>ACV0.000010.00110</t>
  </si>
  <si>
    <t>ACV0.00010.00110</t>
  </si>
  <si>
    <t>ACV0.0010.00110</t>
  </si>
  <si>
    <t>ACV0.010.00110</t>
  </si>
  <si>
    <t>ACV0.0000010.00120</t>
  </si>
  <si>
    <t>ACV0.000010.00120</t>
  </si>
  <si>
    <t>ACV0.00010.00120</t>
  </si>
  <si>
    <t>ACV0.0010.00120</t>
  </si>
  <si>
    <t>ACV0.010.00120</t>
  </si>
  <si>
    <t>ACV0.0000010.00150</t>
  </si>
  <si>
    <t>ACV0.000010.00150</t>
  </si>
  <si>
    <t>ACV0.00010.00150</t>
  </si>
  <si>
    <t>ACV0.0010.00150</t>
  </si>
  <si>
    <t>ACV0.010.00150</t>
  </si>
  <si>
    <t>ACV0.0000010.001100</t>
  </si>
  <si>
    <t>ACV0.000010.001100</t>
  </si>
  <si>
    <t>ACV0.00010.001100</t>
  </si>
  <si>
    <t>ACV0.0010.001100</t>
  </si>
  <si>
    <t>ACV0.010.001100</t>
  </si>
  <si>
    <t>ACV0.0000010.0330.01</t>
  </si>
  <si>
    <t>ACV0.000010.0330.01</t>
  </si>
  <si>
    <t>ACV0.00010.0330.01</t>
  </si>
  <si>
    <t>ACV0.0010.0330.01</t>
  </si>
  <si>
    <t>ACV0.010.0330.01</t>
  </si>
  <si>
    <t>ACV0.0000010.0330.045</t>
  </si>
  <si>
    <t>ACV0.000010.0330.045</t>
  </si>
  <si>
    <t>ACV0.00010.0330.045</t>
  </si>
  <si>
    <t>ACV0.0010.0330.045</t>
  </si>
  <si>
    <t>ACV0.010.0330.045</t>
  </si>
  <si>
    <t>ACV0.0000010.03310</t>
  </si>
  <si>
    <t>ACV0.000010.03310</t>
  </si>
  <si>
    <t>ACV0.00010.03310</t>
  </si>
  <si>
    <t>ACV0.0010.03310</t>
  </si>
  <si>
    <t>ACV0.010.03310</t>
  </si>
  <si>
    <t>ACV0.0000010.03320</t>
  </si>
  <si>
    <t>ACV0.000010.03320</t>
  </si>
  <si>
    <t>ACV0.00010.03320</t>
  </si>
  <si>
    <t>ACV0.0010.03320</t>
  </si>
  <si>
    <t>ACV0.010.03320</t>
  </si>
  <si>
    <t>ACV0.0000010.03350</t>
  </si>
  <si>
    <t>ACV0.000010.03350</t>
  </si>
  <si>
    <t>ACV0.00010.03350</t>
  </si>
  <si>
    <t>ACV0.0010.03350</t>
  </si>
  <si>
    <t>ACV0.010.03350</t>
  </si>
  <si>
    <t>ACV0.0000010.033100</t>
  </si>
  <si>
    <t>ACV0.000010.033100</t>
  </si>
  <si>
    <t>ACV0.00010.033100</t>
  </si>
  <si>
    <t>ACV0.0010.033100</t>
  </si>
  <si>
    <t>ACV0.010.033100</t>
  </si>
  <si>
    <t>ACV0.000010.330.01</t>
  </si>
  <si>
    <t>ACV0.00010.330.01</t>
  </si>
  <si>
    <t>ACV0.0010.330.01</t>
  </si>
  <si>
    <t>ACV0.010.330.01</t>
  </si>
  <si>
    <t>ACV0.10.330.01</t>
  </si>
  <si>
    <t>ACV0.000010.330.045</t>
  </si>
  <si>
    <t>ACV0.00010.330.045</t>
  </si>
  <si>
    <t>ACV0.0010.330.045</t>
  </si>
  <si>
    <t>ACV0.010.330.045</t>
  </si>
  <si>
    <t>ACV0.10.330.045</t>
  </si>
  <si>
    <t>ACV0.000010.3310</t>
  </si>
  <si>
    <t>ACV0.00010.3310</t>
  </si>
  <si>
    <t>ACV0.0010.3310</t>
  </si>
  <si>
    <t>ACV0.010.3310</t>
  </si>
  <si>
    <t>ACV0.10.3310</t>
  </si>
  <si>
    <t>ACV0.000010.3320</t>
  </si>
  <si>
    <t>ACV0.00010.3320</t>
  </si>
  <si>
    <t>ACV0.0010.3320</t>
  </si>
  <si>
    <t>ACV0.010.3320</t>
  </si>
  <si>
    <t>ACV0.10.3320</t>
  </si>
  <si>
    <t>ACV0.000010.3350</t>
  </si>
  <si>
    <t>ACV0.00010.3350</t>
  </si>
  <si>
    <t>ACV0.0010.3350</t>
  </si>
  <si>
    <t>ACV0.010.3350</t>
  </si>
  <si>
    <t>ACV0.10.3350</t>
  </si>
  <si>
    <t>ACV0.000010.33100</t>
  </si>
  <si>
    <t>ACV0.00010.33100</t>
  </si>
  <si>
    <t>ACV0.0010.33100</t>
  </si>
  <si>
    <t>ACV0.010.33100</t>
  </si>
  <si>
    <t>ACV0.10.33100</t>
  </si>
  <si>
    <t>ACV0.00013.30.01</t>
  </si>
  <si>
    <t>ACV0.0013.30.01</t>
  </si>
  <si>
    <t>ACV0.013.30.01</t>
  </si>
  <si>
    <t>ACV0.13.30.01</t>
  </si>
  <si>
    <t>ACV13.30.01</t>
  </si>
  <si>
    <t>ACV0.00013.30.045</t>
  </si>
  <si>
    <t>ACV0.0013.30.045</t>
  </si>
  <si>
    <t>ACV0.013.30.045</t>
  </si>
  <si>
    <t>ACV0.13.30.045</t>
  </si>
  <si>
    <t>ACV13.30.045</t>
  </si>
  <si>
    <t>ACV0.00013.310</t>
  </si>
  <si>
    <t>ACV0.0013.310</t>
  </si>
  <si>
    <t>ACV0.013.310</t>
  </si>
  <si>
    <t>ACV0.13.310</t>
  </si>
  <si>
    <t>ACV13.310</t>
  </si>
  <si>
    <t>ACV0.00013.320</t>
  </si>
  <si>
    <t>ACV0.0013.320</t>
  </si>
  <si>
    <t>ACV0.013.320</t>
  </si>
  <si>
    <t>ACV0.13.320</t>
  </si>
  <si>
    <t>ACV13.320</t>
  </si>
  <si>
    <t>ACV0.00013.350</t>
  </si>
  <si>
    <t>ACV0.0013.350</t>
  </si>
  <si>
    <t>ACV0.013.350</t>
  </si>
  <si>
    <t>ACV0.13.350</t>
  </si>
  <si>
    <t>ACV13.350</t>
  </si>
  <si>
    <t>ACV0.00013.3100</t>
  </si>
  <si>
    <t>ACV0.0013.3100</t>
  </si>
  <si>
    <t>ACV0.013.3100</t>
  </si>
  <si>
    <t>ACV0.13.3100</t>
  </si>
  <si>
    <t>ACV13.3100</t>
  </si>
  <si>
    <t>ACV0.0013310</t>
  </si>
  <si>
    <t>ACV0.013310</t>
  </si>
  <si>
    <t>ACV0.13310</t>
  </si>
  <si>
    <t>ACV13310</t>
  </si>
  <si>
    <t>ACV103310</t>
  </si>
  <si>
    <t>ACV0.001330.045</t>
  </si>
  <si>
    <t>ACV0.01330.045</t>
  </si>
  <si>
    <t>ACV0.1330.045</t>
  </si>
  <si>
    <t>ACV1330.045</t>
  </si>
  <si>
    <t>ACV10330.045</t>
  </si>
  <si>
    <t>ACV0.0013320</t>
  </si>
  <si>
    <t>ACV0.013320</t>
  </si>
  <si>
    <t>ACV0.13320</t>
  </si>
  <si>
    <t>ACV13320</t>
  </si>
  <si>
    <t>ACV103320</t>
  </si>
  <si>
    <t>ACV0.0013350</t>
  </si>
  <si>
    <t>ACV0.013350</t>
  </si>
  <si>
    <t>ACV0.13350</t>
  </si>
  <si>
    <t>ACV13350</t>
  </si>
  <si>
    <t>ACV103350</t>
  </si>
  <si>
    <t>ACV0.0013300.045</t>
  </si>
  <si>
    <t>ACV0.013300.045</t>
  </si>
  <si>
    <t>ACV0.13300.045</t>
  </si>
  <si>
    <t>ACV13300.045</t>
  </si>
  <si>
    <t>ACV103300.045</t>
  </si>
  <si>
    <t>ACV0.0013301</t>
  </si>
  <si>
    <t>ACV0.013301</t>
  </si>
  <si>
    <t>ACV0.13301</t>
  </si>
  <si>
    <t>ACV13301</t>
  </si>
  <si>
    <t>ACV103301</t>
  </si>
  <si>
    <t>ACV0.0013305</t>
  </si>
  <si>
    <t>ACV0.013305</t>
  </si>
  <si>
    <t>ACV0.13305</t>
  </si>
  <si>
    <t>ACV13305</t>
  </si>
  <si>
    <t>ACV103305</t>
  </si>
  <si>
    <t>ACA0.000000010.0000290.01</t>
  </si>
  <si>
    <t>ACA0.00000010.0000290.01</t>
  </si>
  <si>
    <t>ACA0.0000010.0000290.01</t>
  </si>
  <si>
    <t>ACA0.000010.0000290.01</t>
  </si>
  <si>
    <t>ACA0.00010.0000290.01</t>
  </si>
  <si>
    <t>ACA0.000000010.0000290.02</t>
  </si>
  <si>
    <t>ACA0.00000010.0000290.02</t>
  </si>
  <si>
    <t>ACA0.0000010.0000290.02</t>
  </si>
  <si>
    <t>ACA0.000010.0000290.02</t>
  </si>
  <si>
    <t>ACA0.00010.0000290.02</t>
  </si>
  <si>
    <t>ACA0.000000010.0000290.045</t>
  </si>
  <si>
    <t>ACA0.00000010.0000290.045</t>
  </si>
  <si>
    <t>ACA0.0000010.0000290.045</t>
  </si>
  <si>
    <t>ACA0.000010.0000290.045</t>
  </si>
  <si>
    <t>ACA0.00010.0000290.045</t>
  </si>
  <si>
    <t>ACA0.000000010.0000291</t>
  </si>
  <si>
    <t>ACA0.00000010.0000291</t>
  </si>
  <si>
    <t>ACA0.0000010.0000291</t>
  </si>
  <si>
    <t>ACA0.000010.0000291</t>
  </si>
  <si>
    <t>ACA0.00010.0000291</t>
  </si>
  <si>
    <t>ACA0.000000010.0000295</t>
  </si>
  <si>
    <t>ACA0.00000010.0000295</t>
  </si>
  <si>
    <t>ACA0.0000010.0000295</t>
  </si>
  <si>
    <t>ACA0.000010.0000295</t>
  </si>
  <si>
    <t>ACA0.00010.0000295</t>
  </si>
  <si>
    <t>ACA0.000000010.00002910</t>
  </si>
  <si>
    <t>ACA0.00000010.00002910</t>
  </si>
  <si>
    <t>ACA0.0000010.00002910</t>
  </si>
  <si>
    <t>ACA0.000010.00002910</t>
  </si>
  <si>
    <t>ACA0.00010.00002910</t>
  </si>
  <si>
    <t>ACA0.000000010.000330.01</t>
  </si>
  <si>
    <t>ACA0.00000010.000330.01</t>
  </si>
  <si>
    <t>ACA0.0000010.000330.01</t>
  </si>
  <si>
    <t>ACA0.000010.000330.01</t>
  </si>
  <si>
    <t>ACA0.00010.000330.01</t>
  </si>
  <si>
    <t>ACA0.000000010.000330.02</t>
  </si>
  <si>
    <t>ACA0.00000010.000330.02</t>
  </si>
  <si>
    <t>ACA0.0000010.000330.02</t>
  </si>
  <si>
    <t>ACA0.000010.000330.02</t>
  </si>
  <si>
    <t>ACA0.00010.000330.02</t>
  </si>
  <si>
    <t>ACA0.000000010.000330.045</t>
  </si>
  <si>
    <t>ACA0.00000010.000330.045</t>
  </si>
  <si>
    <t>ACA0.0000010.000330.045</t>
  </si>
  <si>
    <t>ACA0.00010.000330.045</t>
  </si>
  <si>
    <t>ACA0.000000010.000331</t>
  </si>
  <si>
    <t>ACA0.00000010.000331</t>
  </si>
  <si>
    <t>ACA0.0000010.000331</t>
  </si>
  <si>
    <t>ACA0.000010.000331</t>
  </si>
  <si>
    <t>ACA0.00010.000331</t>
  </si>
  <si>
    <t>ACA0.000000010.000335</t>
  </si>
  <si>
    <t>ACA0.00000010.000335</t>
  </si>
  <si>
    <t>ACA0.0000010.000335</t>
  </si>
  <si>
    <t>ACA0.000010.000335</t>
  </si>
  <si>
    <t>ACA0.00010.000335</t>
  </si>
  <si>
    <t>ACA0.000000010.0003310</t>
  </si>
  <si>
    <t>ACA0.00000010.0003310</t>
  </si>
  <si>
    <t>ACA0.0000010.0003310</t>
  </si>
  <si>
    <t>ACA0.000010.0003310</t>
  </si>
  <si>
    <t>ACA0.00010.0003310</t>
  </si>
  <si>
    <t>ACA0.000000010.00330.01</t>
  </si>
  <si>
    <t>ACA0.00000010.00330.01</t>
  </si>
  <si>
    <t>ACA0.0000010.00330.01</t>
  </si>
  <si>
    <t>ACA0.000010.00330.01</t>
  </si>
  <si>
    <t>ACA0.00010.00330.01</t>
  </si>
  <si>
    <t>ACA0.000000010.00330.02</t>
  </si>
  <si>
    <t>ACA0.00000010.00330.02</t>
  </si>
  <si>
    <t>ACA0.0000010.00330.02</t>
  </si>
  <si>
    <t>ACA0.000010.00330.02</t>
  </si>
  <si>
    <t>ACA0.00010.00330.02</t>
  </si>
  <si>
    <t>ACA0.000000010.00330.045</t>
  </si>
  <si>
    <t>ACA0.00000010.00330.045</t>
  </si>
  <si>
    <t>ACA0.0000010.00330.045</t>
  </si>
  <si>
    <t>ACA0.000010.00330.045</t>
  </si>
  <si>
    <t>ACA0.00010.00330.045</t>
  </si>
  <si>
    <t>ACA0.000000010.00331</t>
  </si>
  <si>
    <t>ACA0.00000010.00331</t>
  </si>
  <si>
    <t>ACA0.0000010.00331</t>
  </si>
  <si>
    <t>ACA0.000010.00331</t>
  </si>
  <si>
    <t>ACA0.00010.00331</t>
  </si>
  <si>
    <t>ACA0.000000010.00335</t>
  </si>
  <si>
    <t>ACA0.00000010.00335</t>
  </si>
  <si>
    <t>ACA0.0000010.00335</t>
  </si>
  <si>
    <t>ACA0.000010.00335</t>
  </si>
  <si>
    <t>ACA0.00010.00335</t>
  </si>
  <si>
    <t>ACA0.000000010.003310</t>
  </si>
  <si>
    <t>ACA0.00000010.003310</t>
  </si>
  <si>
    <t>ACA0.0000010.003310</t>
  </si>
  <si>
    <t>ACA0.000010.003310</t>
  </si>
  <si>
    <t>ACA0.00010.003310</t>
  </si>
  <si>
    <t>ACA0.0000010.0330.01</t>
  </si>
  <si>
    <t>ACA0.000010.0330.01</t>
  </si>
  <si>
    <t>ACA0.00010.0330.01</t>
  </si>
  <si>
    <t>ACA0.0010.0330.01</t>
  </si>
  <si>
    <t>ACA0.010.0330.01</t>
  </si>
  <si>
    <t>ACA0.0000010.0330.02</t>
  </si>
  <si>
    <t>ACA0.000010.0330.02</t>
  </si>
  <si>
    <t>ACA0.00010.0330.02</t>
  </si>
  <si>
    <t>ACA0.0010.0330.02</t>
  </si>
  <si>
    <t>ACA0.010.0330.02</t>
  </si>
  <si>
    <t>ACA0.0000010.0330.045</t>
  </si>
  <si>
    <t>ACA0.000010.0330.045</t>
  </si>
  <si>
    <t>ACA0.00010.0330.045</t>
  </si>
  <si>
    <t>ACA0.0010.0330.045</t>
  </si>
  <si>
    <t>ACA0.010.0330.045</t>
  </si>
  <si>
    <t>ACA0.0000010.0331</t>
  </si>
  <si>
    <t>ACA0.000010.0331</t>
  </si>
  <si>
    <t>ACA0.00010.0331</t>
  </si>
  <si>
    <t>ACA0.0010.0331</t>
  </si>
  <si>
    <t>ACA0.010.0331</t>
  </si>
  <si>
    <t>ACA0.0000010.0335</t>
  </si>
  <si>
    <t>ACA0.000010.0335</t>
  </si>
  <si>
    <t>ACA0.00010.0335</t>
  </si>
  <si>
    <t>ACA0.0010.0335</t>
  </si>
  <si>
    <t>ACA0.010.0335</t>
  </si>
  <si>
    <t>ACA0.0000010.03310</t>
  </si>
  <si>
    <t>ACA0.000010.03310</t>
  </si>
  <si>
    <t>ACA0.00010.03310</t>
  </si>
  <si>
    <t>ACA0.0010.03310</t>
  </si>
  <si>
    <t>ACA0.010.03310</t>
  </si>
  <si>
    <t>ACA0.000010.330.01</t>
  </si>
  <si>
    <t>ACA0.00010.330.01</t>
  </si>
  <si>
    <t>ACA0.0010.330.01</t>
  </si>
  <si>
    <t>ACA0.010.330.01</t>
  </si>
  <si>
    <t>ACA0.10.330.01</t>
  </si>
  <si>
    <t>ACA0.000010.330.045</t>
  </si>
  <si>
    <t>ACA0.00010.330.045</t>
  </si>
  <si>
    <t>ACA0.0010.330.045</t>
  </si>
  <si>
    <t>ACA0.010.330.045</t>
  </si>
  <si>
    <t>ACA0.10.330.045</t>
  </si>
  <si>
    <t>ACA0.000010.331</t>
  </si>
  <si>
    <t>ACA0.00010.331</t>
  </si>
  <si>
    <t>ACA0.0010.331</t>
  </si>
  <si>
    <t>ACA0.010.331</t>
  </si>
  <si>
    <t>ACA0.10.331</t>
  </si>
  <si>
    <t>ACA0.000010.335</t>
  </si>
  <si>
    <t>ACA0.00010.335</t>
  </si>
  <si>
    <t>ACA0.0010.335</t>
  </si>
  <si>
    <t>ACA0.010.335</t>
  </si>
  <si>
    <t>ACA0.10.335</t>
  </si>
  <si>
    <t>ACA0.000011.10.01</t>
  </si>
  <si>
    <t>ACA0.00011.10.01</t>
  </si>
  <si>
    <t>ACA0.0011.10.01</t>
  </si>
  <si>
    <t>ACA0.011.10.01</t>
  </si>
  <si>
    <t>ACA0.11.10.01</t>
  </si>
  <si>
    <t>ACA0.000011.10.045</t>
  </si>
  <si>
    <t>ACA0.00011.10.045</t>
  </si>
  <si>
    <t>ACA0.0011.10.045</t>
  </si>
  <si>
    <t>ACA0.011.10.045</t>
  </si>
  <si>
    <t>ACA0.11.10.045</t>
  </si>
  <si>
    <t>ACA0.000011.11</t>
  </si>
  <si>
    <t>ACA0.00011.11</t>
  </si>
  <si>
    <t>ACA0.0011.11</t>
  </si>
  <si>
    <t>ACA0.011.11</t>
  </si>
  <si>
    <t>ACA0.11.11</t>
  </si>
  <si>
    <t>ACA0.000011.15</t>
  </si>
  <si>
    <t>ACA0.00011.15</t>
  </si>
  <si>
    <t>ACA0.0011.15</t>
  </si>
  <si>
    <t>ACA0.011.15</t>
  </si>
  <si>
    <t>ACA0.11.15</t>
  </si>
  <si>
    <t>ACA0.000130.045</t>
  </si>
  <si>
    <t>ACA0.00130.045</t>
  </si>
  <si>
    <t>ACA0.0130.045</t>
  </si>
  <si>
    <t>ACA0.130.045</t>
  </si>
  <si>
    <t>ACA130.045</t>
  </si>
  <si>
    <t>ACA0.000130.1</t>
  </si>
  <si>
    <t>ACA0.00130.1</t>
  </si>
  <si>
    <t>ACA0.0130.1</t>
  </si>
  <si>
    <t>ACA0.130.1</t>
  </si>
  <si>
    <t>ACA130.1</t>
  </si>
  <si>
    <t>ACA0.000131</t>
  </si>
  <si>
    <t>ACA0.00131</t>
  </si>
  <si>
    <t>ACA0.0131</t>
  </si>
  <si>
    <t>ACA0.131</t>
  </si>
  <si>
    <t>ACA131</t>
  </si>
  <si>
    <t>ACA0.0001110.045</t>
  </si>
  <si>
    <t>ACA0.001110.045</t>
  </si>
  <si>
    <t>ACA0.01110.045</t>
  </si>
  <si>
    <t>ACA0.1110.045</t>
  </si>
  <si>
    <t>ACA1110.045</t>
  </si>
  <si>
    <t>ACA0.0001110.1</t>
  </si>
  <si>
    <t>ACA0.001110.1</t>
  </si>
  <si>
    <t>ACA0.01110.1</t>
  </si>
  <si>
    <t>ACA0.1110.1</t>
  </si>
  <si>
    <t>ACA1110.1</t>
  </si>
  <si>
    <t>ACA0.0001111</t>
  </si>
  <si>
    <t>ACA0.001111</t>
  </si>
  <si>
    <t>ACA0.01111</t>
  </si>
  <si>
    <t>ACA0.1111</t>
  </si>
  <si>
    <t>ACA1111</t>
  </si>
  <si>
    <t>Capacitance0.00000000010.00000022</t>
  </si>
  <si>
    <t>Capacitance0.0000000010.00000022</t>
  </si>
  <si>
    <t>Capacitance0.000000010.00000022</t>
  </si>
  <si>
    <t>Capacitance0.00000010.00000022</t>
  </si>
  <si>
    <t>Capacitance0.0000010.00000022</t>
  </si>
  <si>
    <t>Capacitance0.0000000010.0000033</t>
  </si>
  <si>
    <t>Capacitance0.000000010.0000033</t>
  </si>
  <si>
    <t>Capacitance0.00000010.0000033</t>
  </si>
  <si>
    <t>Capacitance0.0000010.0000033</t>
  </si>
  <si>
    <t>Capacitance0.0000000010.000011</t>
  </si>
  <si>
    <t>Capacitance0.000000010.000011</t>
  </si>
  <si>
    <t>Capacitance0.00000010.000011</t>
  </si>
  <si>
    <t>Capacitance0.0000010.000011</t>
  </si>
  <si>
    <t>Capacitance0.000010.000011</t>
  </si>
  <si>
    <t>Capacitance0.000000010.000033</t>
  </si>
  <si>
    <t>Capacitance0.00000010.000033</t>
  </si>
  <si>
    <t>Capacitance0.0000010.000033</t>
  </si>
  <si>
    <t>Capacitance0.000010.000033</t>
  </si>
  <si>
    <t>Capacitance0.000000010.00011</t>
  </si>
  <si>
    <t>Capacitance0.00000010.00011</t>
  </si>
  <si>
    <t>Capacitance0.0000010.00011</t>
  </si>
  <si>
    <t>Capacitance0.000010.00011</t>
  </si>
  <si>
    <t>Capacitance0.00000010.00033</t>
  </si>
  <si>
    <t>Capacitance0.0000010.00033</t>
  </si>
  <si>
    <t>Capacitance0.000010.00033</t>
  </si>
  <si>
    <t>Capacitance0.00010.00033</t>
  </si>
  <si>
    <t>Capacitance0.00000010.0011</t>
  </si>
  <si>
    <t>Capacitance0.0000010.0011</t>
  </si>
  <si>
    <t>Capacitance0.000010.0011</t>
  </si>
  <si>
    <t>Capacitance0.00010.0011</t>
  </si>
  <si>
    <t>Capacitance0.0000010.0033</t>
  </si>
  <si>
    <t>Capacitance0.000010.0033</t>
  </si>
  <si>
    <t>Capacitance0.00010.0033</t>
  </si>
  <si>
    <t>Capacitance0.0010.0033</t>
  </si>
  <si>
    <t>Capacitance0.0000010.011</t>
  </si>
  <si>
    <t>Capacitance0.000010.011</t>
  </si>
  <si>
    <t>Capacitance0.00010.011</t>
  </si>
  <si>
    <t>Capacitance0.0010.011</t>
  </si>
  <si>
    <t>Capacitance0.000010.033</t>
  </si>
  <si>
    <t>Capacitance0.00010.033</t>
  </si>
  <si>
    <t>Capacitance0.0010.033</t>
  </si>
  <si>
    <t>Capacitance0.010.033</t>
  </si>
  <si>
    <t>Capacitance0.000010.11</t>
  </si>
  <si>
    <t>Capacitance0.00010.11</t>
  </si>
  <si>
    <t>Capacitance0.0010.11</t>
  </si>
  <si>
    <t>Capacitance0.010.11</t>
  </si>
  <si>
    <t>Capacitance0.00010.33</t>
  </si>
  <si>
    <t>Capacitance0.0010.33</t>
  </si>
  <si>
    <t>Capacitance0.010.33</t>
  </si>
  <si>
    <t>Capacitance0.10.33</t>
  </si>
  <si>
    <t>Capacitance0.00011.1</t>
  </si>
  <si>
    <t>Capacitance0.0011.1</t>
  </si>
  <si>
    <t>Capacitance0.011.1</t>
  </si>
  <si>
    <t>Capacitance0.11.1</t>
  </si>
  <si>
    <t>Capacitance0.0013.3</t>
  </si>
  <si>
    <t>Capacitance0.013.3</t>
  </si>
  <si>
    <t>Capacitance0.13.3</t>
  </si>
  <si>
    <t>Capacitance13.3</t>
  </si>
  <si>
    <t>Capacitance0.00111</t>
  </si>
  <si>
    <t>Capacitance0.0111</t>
  </si>
  <si>
    <t>Capacitance0.111</t>
  </si>
  <si>
    <t>Capacitance111</t>
  </si>
  <si>
    <t>Capacitance0.0133</t>
  </si>
  <si>
    <t>Capacitance0.133</t>
  </si>
  <si>
    <t>Capacitance133</t>
  </si>
  <si>
    <t>Capacitance1033</t>
  </si>
  <si>
    <t>Frequency0.000010.001</t>
  </si>
  <si>
    <t>Frequency0.00010.001</t>
  </si>
  <si>
    <t>Frequency0.0010.001</t>
  </si>
  <si>
    <t>Frequency0.010.001</t>
  </si>
  <si>
    <t>Frequency0.00010.12</t>
  </si>
  <si>
    <t>Frequency0.0010.12</t>
  </si>
  <si>
    <t>Frequency0.010.12</t>
  </si>
  <si>
    <t>Frequency0.10.12</t>
  </si>
  <si>
    <t>Frequency0.0011.2</t>
  </si>
  <si>
    <t>Frequency0.011.2</t>
  </si>
  <si>
    <t>Frequency0.11.2</t>
  </si>
  <si>
    <t>Frequency11.2</t>
  </si>
  <si>
    <t>Frequency0.0112</t>
  </si>
  <si>
    <t>Frequency0.112</t>
  </si>
  <si>
    <t>Frequency112</t>
  </si>
  <si>
    <t>Frequency1012</t>
  </si>
  <si>
    <t>Frequency0.1120</t>
  </si>
  <si>
    <t>Frequency1120</t>
  </si>
  <si>
    <t>Frequency10120</t>
  </si>
  <si>
    <t>Frequency100120</t>
  </si>
  <si>
    <t>Frequency11200</t>
  </si>
  <si>
    <t>Frequency101200</t>
  </si>
  <si>
    <t>Frequency1001200</t>
  </si>
  <si>
    <t>Frequency10001200</t>
  </si>
  <si>
    <t>Unc units</t>
  </si>
  <si>
    <t>Input Unit</t>
  </si>
  <si>
    <t>V11</t>
  </si>
  <si>
    <t>CN11</t>
  </si>
  <si>
    <t>Multiplier</t>
  </si>
  <si>
    <t>Uncert.</t>
  </si>
  <si>
    <t>Repeat Multiplier Ratio</t>
  </si>
  <si>
    <t>DCA0.000010</t>
  </si>
  <si>
    <t>DCA0.0000000010</t>
  </si>
  <si>
    <t>DCA0.000000010</t>
  </si>
  <si>
    <t>DCA0.00000010</t>
  </si>
  <si>
    <t>DCA0.0000010</t>
  </si>
  <si>
    <t>DCA0.00010</t>
  </si>
  <si>
    <t>DCA0.000000010.00033</t>
  </si>
  <si>
    <t>DCA0.00000010.00033</t>
  </si>
  <si>
    <t>DCA0.0000010.00033</t>
  </si>
  <si>
    <t>DCA0.000010.00033</t>
  </si>
  <si>
    <t>DCA0.00010.00033</t>
  </si>
  <si>
    <t>DCA0.00000010.0033</t>
  </si>
  <si>
    <t>DCA0.0000010.0033</t>
  </si>
  <si>
    <t>DCA0.000010.0033</t>
  </si>
  <si>
    <t>DCA0.00010.0033</t>
  </si>
  <si>
    <t>DCA0.0010.0033</t>
  </si>
  <si>
    <t>DCA0.0000010.033</t>
  </si>
  <si>
    <t>DCA0.000010.033</t>
  </si>
  <si>
    <t>DCA0.00010.033</t>
  </si>
  <si>
    <t>DCA0.0010.033</t>
  </si>
  <si>
    <t>DCA0.010.033</t>
  </si>
  <si>
    <t>Note: You can now use "O" instead of Ω, "DGC" instead</t>
  </si>
  <si>
    <t>of "°C", and "DGF" instead of "°F" if you want to.</t>
  </si>
  <si>
    <t>Action</t>
  </si>
  <si>
    <t>DCA 10 TURN</t>
  </si>
  <si>
    <t>DCA 20 TURN</t>
  </si>
  <si>
    <t>DCA 50 TURN</t>
  </si>
  <si>
    <t>ACA 10 TURN</t>
  </si>
  <si>
    <t>ACA 20 TURN</t>
  </si>
  <si>
    <t>ACA 50 TURN</t>
  </si>
  <si>
    <t>Page 2 of 2</t>
  </si>
  <si>
    <t>Supplementary Data Sheet to Report #</t>
  </si>
  <si>
    <t>Changed calculations so that any reading with no uncertainty is marked with an asterisk</t>
  </si>
  <si>
    <t>Reordered standard 1 values to fix uncertainty calcualtor errors</t>
  </si>
  <si>
    <t>Transmille</t>
  </si>
  <si>
    <t>DCVmeas0.00000010</t>
  </si>
  <si>
    <t>DCVmeas</t>
  </si>
  <si>
    <t>DCVmeas0.0000010</t>
  </si>
  <si>
    <t>DCVmeas0.000010</t>
  </si>
  <si>
    <t>DCVmeas0.00010</t>
  </si>
  <si>
    <t>DCVmeas0.0010</t>
  </si>
  <si>
    <t>DCVmeas0.0000010.1</t>
  </si>
  <si>
    <t>DCVmeas0.000010.1</t>
  </si>
  <si>
    <t>DCVmeas0.00010.1</t>
  </si>
  <si>
    <t>DCVmeas0.0010.1</t>
  </si>
  <si>
    <t>DCVmeas0.010.1</t>
  </si>
  <si>
    <t>DCVmeas0.000011</t>
  </si>
  <si>
    <t>DCVmeas0.00011</t>
  </si>
  <si>
    <t>DCVmeas0.0011</t>
  </si>
  <si>
    <t>DCVmeas0.011</t>
  </si>
  <si>
    <t>DCVmeas0.000110</t>
  </si>
  <si>
    <t>DCVmeas0.00110</t>
  </si>
  <si>
    <t>DCVmeas0.0110</t>
  </si>
  <si>
    <t>DCVmeas0.110</t>
  </si>
  <si>
    <t>DCAmeas</t>
  </si>
  <si>
    <t>nA</t>
  </si>
  <si>
    <t>ACVmeas</t>
  </si>
  <si>
    <t>DCV0.000010.1</t>
  </si>
  <si>
    <t>DCV0.00010.1</t>
  </si>
  <si>
    <t>DCV0.0010.1</t>
  </si>
  <si>
    <t>DCV0.010.1</t>
  </si>
  <si>
    <t>DCV0.00011</t>
  </si>
  <si>
    <t>DCV0.0011</t>
  </si>
  <si>
    <t>DCV0.011</t>
  </si>
  <si>
    <t>DCV0.00110</t>
  </si>
  <si>
    <t>DCV0.0110</t>
  </si>
  <si>
    <t>DCV0.110</t>
  </si>
  <si>
    <t>DCV0.01100</t>
  </si>
  <si>
    <t>DCV0.1100</t>
  </si>
  <si>
    <t>DCV1100</t>
  </si>
  <si>
    <t>DCV10100</t>
  </si>
  <si>
    <t>DCA0.000000010.0001</t>
  </si>
  <si>
    <t>DCA0.00000010.0001</t>
  </si>
  <si>
    <t>DCA0.0000010.0001</t>
  </si>
  <si>
    <t>DCA0.000010.0001</t>
  </si>
  <si>
    <t>DCA0.00010.0001</t>
  </si>
  <si>
    <t>DCA0.00000010.001</t>
  </si>
  <si>
    <t>DCA0.0000010.001</t>
  </si>
  <si>
    <t>DCA0.000010.001</t>
  </si>
  <si>
    <t>DCA0.00010.001</t>
  </si>
  <si>
    <t>DCA0.0010.001</t>
  </si>
  <si>
    <t>DCA0.0000010.01</t>
  </si>
  <si>
    <t>DCA0.000010.01</t>
  </si>
  <si>
    <t>DCA0.00010.01</t>
  </si>
  <si>
    <t>DCA0.0010.01</t>
  </si>
  <si>
    <t>DCA0.010.01</t>
  </si>
  <si>
    <t>DCA0.000010.1</t>
  </si>
  <si>
    <t>DCA0.00010.1</t>
  </si>
  <si>
    <t>DCA0.0010.1</t>
  </si>
  <si>
    <t>DCA0.010.1</t>
  </si>
  <si>
    <t>DCA0.10.1</t>
  </si>
  <si>
    <t>DCA0.00011</t>
  </si>
  <si>
    <t>DCA0.0011</t>
  </si>
  <si>
    <t>DCA0.011</t>
  </si>
  <si>
    <t>DCA0.11</t>
  </si>
  <si>
    <t>DCA11</t>
  </si>
  <si>
    <t xml:space="preserve">TC Ind, E </t>
  </si>
  <si>
    <t>TC Ind, J</t>
  </si>
  <si>
    <t>TC Ind, K</t>
  </si>
  <si>
    <t>TC Ind, N</t>
  </si>
  <si>
    <t>TC Ind, R</t>
  </si>
  <si>
    <t>TC Ind, S</t>
  </si>
  <si>
    <t>TC Ind, T</t>
  </si>
  <si>
    <t>PT100</t>
  </si>
  <si>
    <t>PT1000</t>
  </si>
  <si>
    <t>Added Standard 2, HP 3458A uncertainties</t>
  </si>
  <si>
    <t>Validated all functions and calculations, repeat readings, uncertainty derivations from table</t>
  </si>
  <si>
    <t>Fixed lookup functions so that ACA works properly</t>
  </si>
  <si>
    <t>µΩ</t>
  </si>
  <si>
    <t>Fixed error in lookup function</t>
  </si>
  <si>
    <t>Changed 3458A uncertainties to Ω instead of Ohms</t>
  </si>
  <si>
    <t>Main Name</t>
  </si>
  <si>
    <t>DCVmeas0.000000010</t>
  </si>
  <si>
    <t>DCVmeas0.000000010.001</t>
  </si>
  <si>
    <t>DCVmeas0.00000010.001</t>
  </si>
  <si>
    <t>DCVmeas0.0000010.001</t>
  </si>
  <si>
    <t>DCVmeas0.000010.001</t>
  </si>
  <si>
    <t>DCVmeas0.00010.001</t>
  </si>
  <si>
    <t>DCVmeas0.0010.001</t>
  </si>
  <si>
    <t>DCVmeas0.00000010.01</t>
  </si>
  <si>
    <t>DCVmeas0.0000010.01</t>
  </si>
  <si>
    <t>DCVmeas0.000010.01</t>
  </si>
  <si>
    <t>DCVmeas0.00010.01</t>
  </si>
  <si>
    <t>DCVmeas0.0010.01</t>
  </si>
  <si>
    <t>DCVmeas0.010.01</t>
  </si>
  <si>
    <t>DCVmeas0.10.1</t>
  </si>
  <si>
    <t>DCVmeas0.11</t>
  </si>
  <si>
    <t>DCVmeas11</t>
  </si>
  <si>
    <t>DCVmeas110</t>
  </si>
  <si>
    <t>DCV0.10.1</t>
  </si>
  <si>
    <t>DCV0.11</t>
  </si>
  <si>
    <t>DCV11</t>
  </si>
  <si>
    <t>DCV110</t>
  </si>
  <si>
    <t>DCV1010</t>
  </si>
  <si>
    <t>DCV100100</t>
  </si>
  <si>
    <t>DCA 10 turn0.000110</t>
  </si>
  <si>
    <t>DCA 10 turn0.00110</t>
  </si>
  <si>
    <t>DCA 10 turn0.0110</t>
  </si>
  <si>
    <t>DCA 10 turn0.110</t>
  </si>
  <si>
    <t>DCA 10 turn110</t>
  </si>
  <si>
    <t>DCA 10 turn1010</t>
  </si>
  <si>
    <t>DCA 50 turn0.0015</t>
  </si>
  <si>
    <t>DCA 50 turn0.015</t>
  </si>
  <si>
    <t>DCA 50 turn0.15</t>
  </si>
  <si>
    <t>DCA 50 turn15</t>
  </si>
  <si>
    <t>DCA 50 turn105</t>
  </si>
  <si>
    <t>DCA 50 turn0.00150</t>
  </si>
  <si>
    <t>DCA 50 turn0.0150</t>
  </si>
  <si>
    <t>DCA 50 turn0.150</t>
  </si>
  <si>
    <t>DCA 50 turn150</t>
  </si>
  <si>
    <t>DCA 50 turn1050</t>
  </si>
  <si>
    <t>ACV0.00000100.01</t>
  </si>
  <si>
    <t>KHz</t>
  </si>
  <si>
    <t>ACV0.0000100.01</t>
  </si>
  <si>
    <t>ACV0.000100.01</t>
  </si>
  <si>
    <t>ACV0.00100.01</t>
  </si>
  <si>
    <t>ACV0.0100.01</t>
  </si>
  <si>
    <t>ACV0.00000102</t>
  </si>
  <si>
    <t>ACV0.0000102</t>
  </si>
  <si>
    <t>ACV0.000102</t>
  </si>
  <si>
    <t>ACV0.00102</t>
  </si>
  <si>
    <t>ACV0.0102</t>
  </si>
  <si>
    <t>ACV0.000010.10.01</t>
  </si>
  <si>
    <t>ACV0.00010.10.01</t>
  </si>
  <si>
    <t>ACV0.0010.10.01</t>
  </si>
  <si>
    <t>ACV0.010.10.01</t>
  </si>
  <si>
    <t>ACV0.10.10.01</t>
  </si>
  <si>
    <t>ACV0.000010.12</t>
  </si>
  <si>
    <t>ACV0.00010.12</t>
  </si>
  <si>
    <t>ACV0.0010.12</t>
  </si>
  <si>
    <t>ACV0.010.12</t>
  </si>
  <si>
    <t>ACV0.10.12</t>
  </si>
  <si>
    <t>ACV0.000110.01</t>
  </si>
  <si>
    <t>ACV0.00110.01</t>
  </si>
  <si>
    <t>ACV0.0110.01</t>
  </si>
  <si>
    <t>ACV0.110.01</t>
  </si>
  <si>
    <t>ACV110.01</t>
  </si>
  <si>
    <t>ACV0.000112</t>
  </si>
  <si>
    <t>ACV0.00112</t>
  </si>
  <si>
    <t>ACV0.0112</t>
  </si>
  <si>
    <t>ACV0.112</t>
  </si>
  <si>
    <t>ACV112</t>
  </si>
  <si>
    <t>ACV0.001100.04</t>
  </si>
  <si>
    <t>ACV0.01100.04</t>
  </si>
  <si>
    <t>ACV0.1100.04</t>
  </si>
  <si>
    <t>ACV1100.04</t>
  </si>
  <si>
    <t>ACV10100.04</t>
  </si>
  <si>
    <t>ACV0.011000.04</t>
  </si>
  <si>
    <t>ACV0.11000.04</t>
  </si>
  <si>
    <t>ACV11000.04</t>
  </si>
  <si>
    <t>ACV101000.04</t>
  </si>
  <si>
    <t>ACV1001000.04</t>
  </si>
  <si>
    <t>ACA0.0000000010.000010.01</t>
  </si>
  <si>
    <t>ACA0.000000010.000010.01</t>
  </si>
  <si>
    <t>ACA0.00000010.000010.01</t>
  </si>
  <si>
    <t>ACA0.0000010.000010.01</t>
  </si>
  <si>
    <t>ACA0.000010.000010.01</t>
  </si>
  <si>
    <t>ACA0.000000010.00010.01</t>
  </si>
  <si>
    <t>ACA0.00000010.00010.01</t>
  </si>
  <si>
    <t>ACA0.0000010.00010.01</t>
  </si>
  <si>
    <t>ACA0.000010.00010.01</t>
  </si>
  <si>
    <t>ACA0.00010.00010.01</t>
  </si>
  <si>
    <t>ACA0.00000010.0010.01</t>
  </si>
  <si>
    <t>ACA0.0000010.0010.01</t>
  </si>
  <si>
    <t>ACA0.000010.0010.01</t>
  </si>
  <si>
    <t>ACA0.00010.0010.01</t>
  </si>
  <si>
    <t>ACA0.0010.0010.01</t>
  </si>
  <si>
    <t>ACA0.0000010.010.01</t>
  </si>
  <si>
    <t>ACA0.000010.010.01</t>
  </si>
  <si>
    <t>ACA0.00010.010.01</t>
  </si>
  <si>
    <t>ACA0.0010.010.01</t>
  </si>
  <si>
    <t>ACA0.010.010.01</t>
  </si>
  <si>
    <t>ACA0.000010.10.01</t>
  </si>
  <si>
    <t>ACA0.00010.10.01</t>
  </si>
  <si>
    <t>ACA0.0010.10.01</t>
  </si>
  <si>
    <t>ACA0.010.10.01</t>
  </si>
  <si>
    <t>ACA0.10.10.01</t>
  </si>
  <si>
    <t>ACA0.000110.01</t>
  </si>
  <si>
    <t>ACA0.00110.01</t>
  </si>
  <si>
    <t>ACA0.0110.01</t>
  </si>
  <si>
    <t>ACA0.110.01</t>
  </si>
  <si>
    <t>ACA110.01</t>
  </si>
  <si>
    <t>Capacitance0.0000000010.000001</t>
  </si>
  <si>
    <t>Capacitance0.000000010.000001</t>
  </si>
  <si>
    <t>Capacitance0.00000010.000001</t>
  </si>
  <si>
    <t>Capacitance0.0000010.000001</t>
  </si>
  <si>
    <t>Capacitance0.000010.000001</t>
  </si>
  <si>
    <t>Capacitance0.000000010.00001</t>
  </si>
  <si>
    <t>Capacitance0.00000010.00001</t>
  </si>
  <si>
    <t>Capacitance0.0000010.00001</t>
  </si>
  <si>
    <t>Capacitance0.000010.00001</t>
  </si>
  <si>
    <t>Capacitance0.00010.00001</t>
  </si>
  <si>
    <t>Capacitance0.00000010.0001</t>
  </si>
  <si>
    <t>Capacitance0.0000010.0001</t>
  </si>
  <si>
    <t>Capacitance0.000010.0001</t>
  </si>
  <si>
    <t>Capacitance0.00010.0001</t>
  </si>
  <si>
    <t>Capacitance0.0010.0001</t>
  </si>
  <si>
    <t>Frequency0.10.001</t>
  </si>
  <si>
    <t>Frequency10.001</t>
  </si>
  <si>
    <t>Frequency100.001</t>
  </si>
  <si>
    <t>Insulation DCV11</t>
  </si>
  <si>
    <t>Insulation DCV</t>
  </si>
  <si>
    <t>Insulation DCV101</t>
  </si>
  <si>
    <t>Insulation DCV1001</t>
  </si>
  <si>
    <t>Insulation DCV1100</t>
  </si>
  <si>
    <t>Insulation DCV10100</t>
  </si>
  <si>
    <t>Insulation DCV100100</t>
  </si>
  <si>
    <t>Insulation DCV1250</t>
  </si>
  <si>
    <t>Insulation DCV10250</t>
  </si>
  <si>
    <t>Insulation DCV100250</t>
  </si>
  <si>
    <t>Insulation DCV 1500</t>
  </si>
  <si>
    <t xml:space="preserve">Insulation DCV </t>
  </si>
  <si>
    <t>Insulation DCV 10500</t>
  </si>
  <si>
    <t>Insulation DCV 100500</t>
  </si>
  <si>
    <t>Insulation Res10250</t>
  </si>
  <si>
    <t>Insulation Res</t>
  </si>
  <si>
    <t>Insulation Res100250</t>
  </si>
  <si>
    <t>Insulation Res1000250</t>
  </si>
  <si>
    <t>Insulation Res10000250</t>
  </si>
  <si>
    <t>Insulation Res10100000</t>
  </si>
  <si>
    <t>Insulation Res100100000</t>
  </si>
  <si>
    <t>Insulation Res1000100000</t>
  </si>
  <si>
    <t>Insulation Res10000100000</t>
  </si>
  <si>
    <t>Insulation Res100000100000</t>
  </si>
  <si>
    <t>Insulation Res10250000</t>
  </si>
  <si>
    <t>Insulation Res100250000</t>
  </si>
  <si>
    <t>Insulation Res1000250000</t>
  </si>
  <si>
    <t>Insulation Res10000250000</t>
  </si>
  <si>
    <t>Insulation Res10500000</t>
  </si>
  <si>
    <t>Insulation Res100500000</t>
  </si>
  <si>
    <t>Insulation Res1000500000</t>
  </si>
  <si>
    <t>Insulation Res10000500000</t>
  </si>
  <si>
    <t>Insulation Res100000500000</t>
  </si>
  <si>
    <t>TcindicatorJ0.1-346</t>
  </si>
  <si>
    <t>TcindicatorJ</t>
  </si>
  <si>
    <t>TcindicatorJ0.1-148</t>
  </si>
  <si>
    <t>TcindicatorJ0.1302</t>
  </si>
  <si>
    <t>TcindicatorJ0.11400</t>
  </si>
  <si>
    <t>TcindicatorJ1-346</t>
  </si>
  <si>
    <t>TcindicatorJ1-148</t>
  </si>
  <si>
    <t>TcindicatorJ1302</t>
  </si>
  <si>
    <t>TcindicatorJ11400</t>
  </si>
  <si>
    <t>TcindicatorJ0.1-210</t>
  </si>
  <si>
    <t>TcindicatorJ0.1-100</t>
  </si>
  <si>
    <t>TcindicatorJ0.1150</t>
  </si>
  <si>
    <t>TcindicatorJ0.1760</t>
  </si>
  <si>
    <t>TcindicatorJ1-210</t>
  </si>
  <si>
    <t>TcindicatorJ1-100</t>
  </si>
  <si>
    <t>TcindicatorJ1150</t>
  </si>
  <si>
    <t>TcindicatorJ1760</t>
  </si>
  <si>
    <t>TcindicatorK0.1-328</t>
  </si>
  <si>
    <t>TcindicatorK</t>
  </si>
  <si>
    <t>TcindicatorK0.1-148</t>
  </si>
  <si>
    <t>TcindicatorK0.1248</t>
  </si>
  <si>
    <t>TcindicatorK1-328</t>
  </si>
  <si>
    <t>TcindicatorK1-148</t>
  </si>
  <si>
    <t>TcindicatorK1248</t>
  </si>
  <si>
    <t>TcindicatorK0.1-200</t>
  </si>
  <si>
    <t>TcindicatorK0.1-100</t>
  </si>
  <si>
    <t>TcindicatorK0.1120</t>
  </si>
  <si>
    <t>TcindicatorK1-200</t>
  </si>
  <si>
    <t>TcindicatorK1-100</t>
  </si>
  <si>
    <t>TcindicatorK1120</t>
  </si>
  <si>
    <t>TcindicatorN0.1-328</t>
  </si>
  <si>
    <t>TcindicatorN</t>
  </si>
  <si>
    <t>TcindicatorN0.1-148</t>
  </si>
  <si>
    <t>TcindicatorN0.1770</t>
  </si>
  <si>
    <t>TcindicatorN1-328</t>
  </si>
  <si>
    <t>TcindicatorN1-148</t>
  </si>
  <si>
    <t>TcindicatorN1770</t>
  </si>
  <si>
    <t>TcindicatorN0.1-200</t>
  </si>
  <si>
    <t>TcindicatorN0.1-100</t>
  </si>
  <si>
    <t>TcindicatorN0.1410</t>
  </si>
  <si>
    <t>TcindicatorN1-200</t>
  </si>
  <si>
    <t>TcindicatorN1-100</t>
  </si>
  <si>
    <t>TcindicatorN1410</t>
  </si>
  <si>
    <t>TcindicatorR0.132</t>
  </si>
  <si>
    <t>TcindicatorR</t>
  </si>
  <si>
    <t>TcindicatorR0.1482</t>
  </si>
  <si>
    <t>TcindicatorR132</t>
  </si>
  <si>
    <t>TcindicatorR1482</t>
  </si>
  <si>
    <t>TcindicatorR0.10</t>
  </si>
  <si>
    <t>TcindicatorR0.1250</t>
  </si>
  <si>
    <t>TcindicatorR10</t>
  </si>
  <si>
    <t>TcindicatorR1250</t>
  </si>
  <si>
    <t>TcindicatorS0.132</t>
  </si>
  <si>
    <t>TcindicatorS</t>
  </si>
  <si>
    <t>TcindicatorS0.1482</t>
  </si>
  <si>
    <t>TcindicatorS132</t>
  </si>
  <si>
    <t>TcindicatorS1482</t>
  </si>
  <si>
    <t>TcindicatorS0.10</t>
  </si>
  <si>
    <t>TcindicatorS0.1250</t>
  </si>
  <si>
    <t>TcindicatorS10</t>
  </si>
  <si>
    <t>TcindicatorS1250</t>
  </si>
  <si>
    <t>TcindicatorT0.1-418</t>
  </si>
  <si>
    <t>TcindicatorT</t>
  </si>
  <si>
    <t>TcindicatorT0.1-238</t>
  </si>
  <si>
    <t>TcindicatorT1-418</t>
  </si>
  <si>
    <t>TcindicatorT1-238</t>
  </si>
  <si>
    <t>TcindicatorT0.1-250</t>
  </si>
  <si>
    <t>TcindicatorT0.1-150</t>
  </si>
  <si>
    <t>TcindicatorT1-250</t>
  </si>
  <si>
    <t>TcindicatorT1-150</t>
  </si>
  <si>
    <t>Added Standards 3 and 4, HP 34420A and Transmille uncertainties</t>
  </si>
  <si>
    <t>kOhm</t>
  </si>
  <si>
    <t>ACAshunt</t>
  </si>
  <si>
    <t>Updated 34420A uncertainties</t>
  </si>
  <si>
    <t>Updated 3458A uncertainties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</si>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</sst>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00"/>
  </numFmts>
  <fonts count="28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0"/>
      <color indexed="55"/>
      <name val="Arial"/>
      <family val="2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B050"/>
      <name val="Segoe U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Alignment="1">
      <alignment horizontal="left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3" borderId="9" xfId="0" applyFont="1" applyFill="1" applyBorder="1"/>
    <xf numFmtId="0" fontId="8" fillId="3" borderId="0" xfId="0" applyFont="1" applyFill="1" applyBorder="1" applyAlignment="1"/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/>
    <xf numFmtId="0" fontId="0" fillId="4" borderId="0" xfId="0" applyFill="1"/>
    <xf numFmtId="0" fontId="4" fillId="4" borderId="0" xfId="0" applyFont="1" applyFill="1" applyAlignment="1">
      <alignment horizontal="right"/>
    </xf>
    <xf numFmtId="0" fontId="0" fillId="4" borderId="0" xfId="0" applyFill="1" applyAlignment="1"/>
    <xf numFmtId="0" fontId="0" fillId="4" borderId="0" xfId="0" applyFill="1" applyBorder="1"/>
    <xf numFmtId="0" fontId="9" fillId="4" borderId="0" xfId="0" applyFont="1" applyFill="1"/>
    <xf numFmtId="0" fontId="0" fillId="3" borderId="0" xfId="0" applyFill="1"/>
    <xf numFmtId="0" fontId="0" fillId="2" borderId="0" xfId="0" applyFill="1" applyAlignment="1">
      <alignment horizontal="left"/>
    </xf>
    <xf numFmtId="0" fontId="12" fillId="2" borderId="0" xfId="0" applyFont="1" applyFill="1" applyBorder="1" applyAlignment="1"/>
    <xf numFmtId="0" fontId="13" fillId="3" borderId="0" xfId="0" applyFont="1" applyFill="1" applyBorder="1" applyAlignment="1"/>
    <xf numFmtId="0" fontId="14" fillId="2" borderId="0" xfId="0" applyFont="1" applyFill="1" applyBorder="1"/>
    <xf numFmtId="0" fontId="0" fillId="2" borderId="0" xfId="0" applyFont="1" applyFill="1"/>
    <xf numFmtId="0" fontId="10" fillId="2" borderId="0" xfId="0" applyFont="1" applyFill="1" applyAlignment="1">
      <alignment horizontal="right"/>
    </xf>
    <xf numFmtId="164" fontId="9" fillId="2" borderId="13" xfId="0" applyNumberFormat="1" applyFont="1" applyFill="1" applyBorder="1" applyAlignment="1" applyProtection="1">
      <alignment horizontal="left"/>
      <protection locked="0"/>
    </xf>
    <xf numFmtId="164" fontId="9" fillId="2" borderId="0" xfId="0" applyNumberFormat="1" applyFont="1" applyFill="1" applyBorder="1" applyAlignment="1"/>
    <xf numFmtId="0" fontId="15" fillId="3" borderId="9" xfId="0" applyFont="1" applyFill="1" applyBorder="1" applyAlignment="1"/>
    <xf numFmtId="0" fontId="0" fillId="2" borderId="0" xfId="0" applyFill="1"/>
    <xf numFmtId="0" fontId="0" fillId="0" borderId="0" xfId="0" applyFont="1"/>
    <xf numFmtId="0" fontId="15" fillId="3" borderId="9" xfId="0" applyFont="1" applyFill="1" applyBorder="1" applyAlignment="1">
      <alignment horizontal="left"/>
    </xf>
    <xf numFmtId="0" fontId="16" fillId="4" borderId="0" xfId="0" applyFont="1" applyFill="1" applyAlignment="1">
      <alignment wrapText="1"/>
    </xf>
    <xf numFmtId="0" fontId="17" fillId="3" borderId="1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right" wrapText="1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9" fillId="4" borderId="9" xfId="0" applyNumberFormat="1" applyFont="1" applyFill="1" applyBorder="1" applyAlignment="1"/>
    <xf numFmtId="49" fontId="16" fillId="4" borderId="7" xfId="0" applyNumberFormat="1" applyFont="1" applyFill="1" applyBorder="1"/>
    <xf numFmtId="0" fontId="16" fillId="4" borderId="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left"/>
    </xf>
    <xf numFmtId="49" fontId="16" fillId="4" borderId="2" xfId="0" applyNumberFormat="1" applyFont="1" applyFill="1" applyBorder="1"/>
    <xf numFmtId="0" fontId="16" fillId="4" borderId="0" xfId="0" applyFont="1" applyFill="1" applyBorder="1"/>
    <xf numFmtId="0" fontId="20" fillId="6" borderId="0" xfId="0" applyNumberFormat="1" applyFont="1" applyFill="1"/>
    <xf numFmtId="0" fontId="0" fillId="6" borderId="0" xfId="0" applyFill="1"/>
    <xf numFmtId="0" fontId="16" fillId="4" borderId="2" xfId="0" applyNumberFormat="1" applyFont="1" applyFill="1" applyBorder="1" applyAlignment="1">
      <alignment horizontal="right"/>
    </xf>
    <xf numFmtId="0" fontId="16" fillId="4" borderId="7" xfId="0" applyNumberFormat="1" applyFont="1" applyFill="1" applyBorder="1" applyAlignment="1">
      <alignment horizontal="left"/>
    </xf>
    <xf numFmtId="0" fontId="20" fillId="6" borderId="9" xfId="0" applyFont="1" applyFill="1" applyBorder="1"/>
    <xf numFmtId="0" fontId="9" fillId="3" borderId="9" xfId="0" applyNumberFormat="1" applyFont="1" applyFill="1" applyBorder="1"/>
    <xf numFmtId="0" fontId="0" fillId="5" borderId="15" xfId="0" applyFill="1" applyBorder="1" applyProtection="1">
      <protection locked="0"/>
    </xf>
    <xf numFmtId="49" fontId="0" fillId="5" borderId="16" xfId="0" applyNumberFormat="1" applyFill="1" applyBorder="1" applyAlignment="1" applyProtection="1">
      <alignment horizontal="center"/>
      <protection locked="0"/>
    </xf>
    <xf numFmtId="49" fontId="0" fillId="5" borderId="17" xfId="0" applyNumberFormat="1" applyFill="1" applyBorder="1" applyAlignment="1" applyProtection="1">
      <alignment horizontal="center"/>
      <protection locked="0"/>
    </xf>
    <xf numFmtId="49" fontId="0" fillId="5" borderId="18" xfId="0" applyNumberFormat="1" applyFill="1" applyBorder="1" applyAlignment="1" applyProtection="1">
      <alignment horizontal="center"/>
      <protection locked="0"/>
    </xf>
    <xf numFmtId="0" fontId="16" fillId="4" borderId="7" xfId="0" applyFont="1" applyFill="1" applyBorder="1"/>
    <xf numFmtId="0" fontId="16" fillId="4" borderId="2" xfId="0" applyNumberFormat="1" applyFont="1" applyFill="1" applyBorder="1" applyAlignment="1"/>
    <xf numFmtId="0" fontId="16" fillId="4" borderId="7" xfId="0" applyNumberFormat="1" applyFont="1" applyFill="1" applyBorder="1" applyAlignment="1"/>
    <xf numFmtId="49" fontId="9" fillId="4" borderId="7" xfId="0" applyNumberFormat="1" applyFont="1" applyFill="1" applyBorder="1" applyAlignment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0" fillId="0" borderId="0" xfId="0" applyNumberFormat="1" applyFill="1"/>
    <xf numFmtId="0" fontId="2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2" fillId="0" borderId="2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8" borderId="9" xfId="0" quotePrefix="1" applyFill="1" applyBorder="1" applyAlignment="1">
      <alignment horizontal="center"/>
    </xf>
    <xf numFmtId="0" fontId="0" fillId="3" borderId="0" xfId="0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3" fillId="0" borderId="0" xfId="0" applyFont="1" applyFill="1" applyAlignment="1">
      <alignment horizontal="center"/>
    </xf>
    <xf numFmtId="49" fontId="3" fillId="0" borderId="0" xfId="0" applyNumberFormat="1" applyFont="1" applyFill="1"/>
    <xf numFmtId="0" fontId="2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0" fillId="0" borderId="2" xfId="0" applyFill="1" applyBorder="1" applyAlignment="1"/>
    <xf numFmtId="0" fontId="0" fillId="0" borderId="0" xfId="0" applyFill="1" applyBorder="1" applyAlignment="1"/>
    <xf numFmtId="0" fontId="23" fillId="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right"/>
    </xf>
    <xf numFmtId="0" fontId="23" fillId="0" borderId="0" xfId="0" applyFont="1" applyFill="1" applyBorder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13" fillId="0" borderId="7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left"/>
    </xf>
    <xf numFmtId="0" fontId="0" fillId="0" borderId="3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2" fillId="0" borderId="8" xfId="0" applyNumberFormat="1" applyFont="1" applyFill="1" applyBorder="1" applyAlignment="1">
      <alignment horizontal="center"/>
    </xf>
    <xf numFmtId="0" fontId="23" fillId="0" borderId="0" xfId="0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5" fillId="0" borderId="0" xfId="0" applyFont="1" applyFill="1"/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quotePrefix="1" applyFont="1" applyFill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ont="1" applyFill="1" applyBorder="1" applyAlignment="1">
      <alignment horizontal="left"/>
    </xf>
    <xf numFmtId="0" fontId="0" fillId="0" borderId="21" xfId="0" applyFill="1" applyBorder="1" applyAlignment="1">
      <alignment horizontal="center"/>
    </xf>
    <xf numFmtId="0" fontId="0" fillId="0" borderId="22" xfId="0" applyFont="1" applyFill="1" applyBorder="1" applyAlignment="1">
      <alignment horizontal="left"/>
    </xf>
    <xf numFmtId="0" fontId="9" fillId="0" borderId="22" xfId="0" applyFont="1" applyFill="1" applyBorder="1" applyAlignment="1">
      <alignment horizontal="left"/>
    </xf>
    <xf numFmtId="0" fontId="13" fillId="0" borderId="21" xfId="0" applyFont="1" applyFill="1" applyBorder="1" applyAlignment="1">
      <alignment horizontal="center"/>
    </xf>
    <xf numFmtId="0" fontId="0" fillId="0" borderId="22" xfId="0" quotePrefix="1" applyFont="1" applyFill="1" applyBorder="1" applyAlignment="1">
      <alignment horizontal="left"/>
    </xf>
    <xf numFmtId="0" fontId="0" fillId="0" borderId="23" xfId="0" applyFill="1" applyBorder="1" applyAlignment="1">
      <alignment horizontal="center"/>
    </xf>
    <xf numFmtId="0" fontId="0" fillId="0" borderId="24" xfId="0" applyFont="1" applyFill="1" applyBorder="1" applyAlignment="1">
      <alignment horizontal="left"/>
    </xf>
    <xf numFmtId="14" fontId="0" fillId="0" borderId="0" xfId="0" applyNumberFormat="1"/>
    <xf numFmtId="0" fontId="1" fillId="0" borderId="0" xfId="0" applyFont="1"/>
    <xf numFmtId="0" fontId="13" fillId="7" borderId="0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26" fillId="7" borderId="0" xfId="0" applyFont="1" applyFill="1"/>
    <xf numFmtId="0" fontId="26" fillId="7" borderId="0" xfId="0" applyFont="1" applyFill="1" applyAlignment="1">
      <alignment horizontal="center"/>
    </xf>
    <xf numFmtId="0" fontId="26" fillId="7" borderId="0" xfId="0" applyFont="1" applyFill="1" applyBorder="1" applyAlignment="1">
      <alignment horizontal="center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20" fillId="6" borderId="0" xfId="0" applyNumberFormat="1" applyFont="1" applyFill="1" applyBorder="1"/>
    <xf numFmtId="0" fontId="0" fillId="6" borderId="0" xfId="0" applyFill="1" applyBorder="1"/>
    <xf numFmtId="0" fontId="0" fillId="0" borderId="0" xfId="0" applyBorder="1"/>
    <xf numFmtId="0" fontId="4" fillId="4" borderId="0" xfId="0" applyFont="1" applyFill="1" applyBorder="1" applyAlignment="1">
      <alignment horizontal="right"/>
    </xf>
    <xf numFmtId="0" fontId="0" fillId="4" borderId="0" xfId="0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9" fillId="4" borderId="0" xfId="0" applyFont="1" applyFill="1" applyBorder="1"/>
    <xf numFmtId="0" fontId="0" fillId="4" borderId="7" xfId="0" applyFill="1" applyBorder="1"/>
    <xf numFmtId="49" fontId="0" fillId="4" borderId="0" xfId="0" applyNumberFormat="1" applyFill="1" applyBorder="1"/>
    <xf numFmtId="0" fontId="9" fillId="4" borderId="7" xfId="0" applyFont="1" applyFill="1" applyBorder="1"/>
    <xf numFmtId="0" fontId="16" fillId="4" borderId="0" xfId="0" applyFont="1" applyFill="1" applyBorder="1" applyAlignment="1">
      <alignment wrapText="1"/>
    </xf>
    <xf numFmtId="0" fontId="0" fillId="10" borderId="9" xfId="0" applyFill="1" applyBorder="1"/>
    <xf numFmtId="0" fontId="0" fillId="10" borderId="25" xfId="0" applyFill="1" applyBorder="1"/>
    <xf numFmtId="0" fontId="0" fillId="10" borderId="7" xfId="0" applyFill="1" applyBorder="1"/>
    <xf numFmtId="0" fontId="5" fillId="8" borderId="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6" fillId="8" borderId="8" xfId="0" applyFont="1" applyFill="1" applyBorder="1" applyAlignment="1">
      <alignment horizontal="center" wrapText="1"/>
    </xf>
    <xf numFmtId="0" fontId="5" fillId="9" borderId="12" xfId="0" applyNumberFormat="1" applyFont="1" applyFill="1" applyBorder="1" applyAlignment="1" applyProtection="1">
      <alignment horizontal="left"/>
      <protection locked="0"/>
    </xf>
    <xf numFmtId="0" fontId="0" fillId="0" borderId="0" xfId="0" quotePrefix="1" applyFill="1"/>
    <xf numFmtId="0" fontId="16" fillId="8" borderId="1" xfId="0" applyFont="1" applyFill="1" applyBorder="1" applyAlignment="1">
      <alignment horizontal="center" wrapText="1"/>
    </xf>
    <xf numFmtId="0" fontId="0" fillId="8" borderId="7" xfId="0" quotePrefix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49" fontId="19" fillId="2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NumberFormat="1" applyFill="1" applyBorder="1" applyAlignment="1">
      <alignment horizontal="center"/>
    </xf>
    <xf numFmtId="0" fontId="0" fillId="9" borderId="0" xfId="0" quotePrefix="1" applyFill="1" applyBorder="1" applyAlignment="1">
      <alignment horizontal="center"/>
    </xf>
    <xf numFmtId="0" fontId="0" fillId="8" borderId="0" xfId="0" applyFill="1" applyBorder="1" applyAlignment="1">
      <alignment horizontal="right"/>
    </xf>
    <xf numFmtId="0" fontId="18" fillId="8" borderId="0" xfId="0" applyFont="1" applyFill="1" applyBorder="1" applyAlignment="1">
      <alignment horizontal="center"/>
    </xf>
    <xf numFmtId="49" fontId="19" fillId="8" borderId="0" xfId="0" applyNumberFormat="1" applyFont="1" applyFill="1" applyBorder="1" applyAlignment="1" applyProtection="1">
      <alignment horizontal="center"/>
      <protection locked="0"/>
    </xf>
    <xf numFmtId="0" fontId="0" fillId="8" borderId="0" xfId="0" applyNumberFormat="1" applyFill="1" applyBorder="1" applyAlignment="1">
      <alignment horizontal="center"/>
    </xf>
    <xf numFmtId="0" fontId="0" fillId="8" borderId="0" xfId="0" quotePrefix="1" applyFill="1" applyBorder="1" applyAlignment="1">
      <alignment horizontal="center"/>
    </xf>
    <xf numFmtId="0" fontId="0" fillId="8" borderId="0" xfId="0" applyFill="1" applyBorder="1" applyAlignment="1">
      <alignment horizontal="left"/>
    </xf>
    <xf numFmtId="0" fontId="0" fillId="8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16" fillId="4" borderId="9" xfId="0" quotePrefix="1" applyFont="1" applyFill="1" applyBorder="1" applyAlignment="1">
      <alignment horizontal="right"/>
    </xf>
    <xf numFmtId="14" fontId="0" fillId="0" borderId="0" xfId="0" applyNumberFormat="1" applyFill="1" applyAlignment="1">
      <alignment horizontal="right"/>
    </xf>
    <xf numFmtId="14" fontId="0" fillId="0" borderId="0" xfId="0" applyNumberFormat="1" applyFont="1" applyFill="1"/>
    <xf numFmtId="0" fontId="27" fillId="0" borderId="0" xfId="0" applyFont="1" applyFill="1"/>
    <xf numFmtId="0" fontId="27" fillId="0" borderId="0" xfId="0" applyFont="1"/>
    <xf numFmtId="0" fontId="0" fillId="2" borderId="0" xfId="0" applyNumberFormat="1" applyFill="1" applyBorder="1" applyAlignment="1">
      <alignment horizontal="center"/>
    </xf>
    <xf numFmtId="0" fontId="0" fillId="8" borderId="0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11" fillId="2" borderId="1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rgb="FFFF0000"/>
      </font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0</xdr:row>
      <xdr:rowOff>190500</xdr:rowOff>
    </xdr:from>
    <xdr:to>
      <xdr:col>20</xdr:col>
      <xdr:colOff>333375</xdr:colOff>
      <xdr:row>1</xdr:row>
      <xdr:rowOff>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7154525" y="190500"/>
          <a:ext cx="228600" cy="47625"/>
          <a:chOff x="708" y="11"/>
          <a:chExt cx="24" cy="5"/>
        </a:xfrm>
      </xdr:grpSpPr>
      <xdr:sp macro="" textlink="">
        <xdr:nvSpPr>
          <xdr:cNvPr id="3" name="Lin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304800</xdr:colOff>
      <xdr:row>0</xdr:row>
      <xdr:rowOff>209550</xdr:rowOff>
    </xdr:from>
    <xdr:to>
      <xdr:col>22</xdr:col>
      <xdr:colOff>533400</xdr:colOff>
      <xdr:row>0</xdr:row>
      <xdr:rowOff>209550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18888075" y="20955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304800</xdr:colOff>
      <xdr:row>0</xdr:row>
      <xdr:rowOff>104775</xdr:rowOff>
    </xdr:from>
    <xdr:to>
      <xdr:col>22</xdr:col>
      <xdr:colOff>533400</xdr:colOff>
      <xdr:row>0</xdr:row>
      <xdr:rowOff>152400</xdr:rowOff>
    </xdr:to>
    <xdr:grpSp>
      <xdr:nvGrpSpPr>
        <xdr:cNvPr id="9" name="Group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/>
        </xdr:cNvGrpSpPr>
      </xdr:nvGrpSpPr>
      <xdr:grpSpPr bwMode="auto">
        <a:xfrm>
          <a:off x="18649950" y="104775"/>
          <a:ext cx="228600" cy="47625"/>
          <a:chOff x="708" y="11"/>
          <a:chExt cx="24" cy="5"/>
        </a:xfrm>
      </xdr:grpSpPr>
      <xdr:sp macro="" textlink="">
        <xdr:nvSpPr>
          <xdr:cNvPr id="10" name="Line 3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Lin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Line 5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95250</xdr:colOff>
      <xdr:row>1</xdr:row>
      <xdr:rowOff>57150</xdr:rowOff>
    </xdr:from>
    <xdr:to>
      <xdr:col>20</xdr:col>
      <xdr:colOff>323850</xdr:colOff>
      <xdr:row>1</xdr:row>
      <xdr:rowOff>57150</xdr:rowOff>
    </xdr:to>
    <xdr:sp macro="" textlink="">
      <xdr:nvSpPr>
        <xdr:cNvPr id="14" name="Lin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17030700" y="2952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0"/>
  <sheetViews>
    <sheetView tabSelected="1" zoomScaleNormal="100" workbookViewId="0">
      <selection activeCell="E2" sqref="E2"/>
    </sheetView>
  </sheetViews>
  <sheetFormatPr defaultRowHeight="15" x14ac:dyDescent="0.25"/>
  <cols>
    <col min="1" max="1" width="17.28515625" style="63" customWidth="1"/>
    <col min="2" max="2" width="10" style="63" customWidth="1"/>
    <col min="3" max="3" width="26.85546875" style="63" customWidth="1"/>
    <col min="4" max="4" width="19" style="63" customWidth="1"/>
    <col min="5" max="5" width="18" style="63" customWidth="1"/>
    <col min="6" max="6" width="15.28515625" style="63" customWidth="1"/>
    <col min="7" max="7" width="18.140625" style="63" customWidth="1"/>
    <col min="8" max="8" width="6" style="63" customWidth="1"/>
    <col min="9" max="9" width="7.5703125" style="63" customWidth="1"/>
    <col min="10" max="10" width="25.85546875" style="63" customWidth="1"/>
    <col min="11" max="11" width="8" style="63" customWidth="1"/>
    <col min="12" max="12" width="7.85546875" style="63" customWidth="1"/>
    <col min="13" max="13" width="7.5703125" style="63" customWidth="1"/>
    <col min="14" max="14" width="7.28515625" style="63" customWidth="1"/>
    <col min="15" max="15" width="8.28515625" style="63" customWidth="1"/>
    <col min="16" max="16" width="12.7109375" style="63" customWidth="1"/>
    <col min="17" max="17" width="13.7109375" style="63" customWidth="1"/>
    <col min="18" max="18" width="8" style="63" customWidth="1"/>
    <col min="19" max="20" width="9.140625" style="63"/>
    <col min="21" max="21" width="9.28515625" style="63" bestFit="1" customWidth="1"/>
    <col min="22" max="22" width="10.140625" style="63" bestFit="1" customWidth="1"/>
    <col min="23" max="23" width="11.140625" style="63" bestFit="1" customWidth="1"/>
    <col min="24" max="24" width="10.85546875" style="63" customWidth="1"/>
    <col min="25" max="25" width="9.140625" style="63"/>
    <col min="26" max="26" width="10.42578125" style="63" customWidth="1"/>
    <col min="27" max="27" width="5.5703125" style="63" customWidth="1"/>
    <col min="28" max="28" width="10.28515625" style="63" customWidth="1"/>
    <col min="29" max="29" width="8.5703125" style="63" customWidth="1"/>
    <col min="30" max="16384" width="9.140625" style="63"/>
  </cols>
  <sheetData>
    <row r="1" spans="1:36" customFormat="1" ht="18.75" x14ac:dyDescent="0.3">
      <c r="A1" s="1"/>
      <c r="B1" s="2"/>
      <c r="C1" s="3" t="s">
        <v>63</v>
      </c>
      <c r="D1" s="2"/>
      <c r="E1" s="2" t="s">
        <v>786</v>
      </c>
      <c r="F1" s="2"/>
      <c r="G1" s="105"/>
      <c r="H1" s="175"/>
      <c r="I1" s="176"/>
      <c r="J1" s="4"/>
      <c r="K1" s="5"/>
      <c r="L1" s="6"/>
      <c r="M1" s="6"/>
      <c r="N1" s="6"/>
      <c r="O1" s="7"/>
      <c r="P1" s="8"/>
      <c r="Q1" s="8"/>
      <c r="R1" s="9"/>
      <c r="S1" s="10" t="s">
        <v>64</v>
      </c>
      <c r="T1" s="11"/>
      <c r="U1" s="12"/>
      <c r="V1" s="11"/>
      <c r="W1" s="11"/>
      <c r="X1" s="11"/>
      <c r="Y1" s="11"/>
      <c r="Z1" s="13" t="s">
        <v>27</v>
      </c>
      <c r="AA1" s="167" t="s">
        <v>65</v>
      </c>
      <c r="AB1" s="168" t="s">
        <v>66</v>
      </c>
      <c r="AC1" s="14"/>
      <c r="AD1" s="174"/>
    </row>
    <row r="2" spans="1:36" customFormat="1" ht="18" x14ac:dyDescent="0.25">
      <c r="A2" s="15"/>
      <c r="B2" s="213" t="s">
        <v>787</v>
      </c>
      <c r="C2" s="214"/>
      <c r="D2" s="214"/>
      <c r="E2" s="180"/>
      <c r="F2" s="16"/>
      <c r="G2" s="106"/>
      <c r="H2" s="177"/>
      <c r="I2" s="178"/>
      <c r="J2" s="4"/>
      <c r="K2" s="17"/>
      <c r="L2" s="6"/>
      <c r="M2" s="6"/>
      <c r="N2" s="6"/>
      <c r="O2" s="7"/>
      <c r="P2" s="8"/>
      <c r="Q2" s="8"/>
      <c r="R2" s="9"/>
      <c r="S2" s="10" t="s">
        <v>67</v>
      </c>
      <c r="T2" s="9"/>
      <c r="U2" s="12"/>
      <c r="V2" s="9"/>
      <c r="W2" s="9"/>
      <c r="X2" s="9"/>
      <c r="Y2" s="9"/>
      <c r="Z2" s="9" t="s">
        <v>15</v>
      </c>
      <c r="AA2" s="169" t="s">
        <v>68</v>
      </c>
      <c r="AB2" s="170" t="s">
        <v>69</v>
      </c>
      <c r="AC2" s="14"/>
      <c r="AD2" s="174"/>
    </row>
    <row r="3" spans="1:36" customFormat="1" ht="16.5" customHeight="1" thickBot="1" x14ac:dyDescent="0.3">
      <c r="A3" s="15"/>
      <c r="B3" s="18" t="s">
        <v>1104</v>
      </c>
      <c r="C3" s="19"/>
      <c r="D3" s="20" t="s">
        <v>70</v>
      </c>
      <c r="E3" s="21"/>
      <c r="F3" s="22"/>
      <c r="G3" s="106"/>
      <c r="H3" s="177"/>
      <c r="I3" s="178"/>
      <c r="J3" s="23"/>
      <c r="K3" s="6"/>
      <c r="L3" s="6"/>
      <c r="M3" s="6"/>
      <c r="N3" s="6"/>
      <c r="O3" s="7"/>
      <c r="P3" s="215" t="s">
        <v>71</v>
      </c>
      <c r="Q3" s="165"/>
      <c r="R3" s="9"/>
      <c r="S3" s="10"/>
      <c r="T3" s="9"/>
      <c r="U3" s="12" t="s">
        <v>777</v>
      </c>
      <c r="V3" s="9"/>
      <c r="W3" s="9"/>
      <c r="X3" s="9"/>
      <c r="Y3" s="9"/>
      <c r="Z3" s="9" t="s">
        <v>22</v>
      </c>
      <c r="AA3" s="12"/>
      <c r="AB3" s="168"/>
      <c r="AC3" s="14" t="s">
        <v>73</v>
      </c>
      <c r="AD3" s="211" t="s">
        <v>112</v>
      </c>
    </row>
    <row r="4" spans="1:36" customFormat="1" ht="15.75" x14ac:dyDescent="0.25">
      <c r="A4" s="1"/>
      <c r="B4" s="24"/>
      <c r="C4" s="25"/>
      <c r="D4" s="24"/>
      <c r="E4" s="24"/>
      <c r="F4" s="24"/>
      <c r="G4" s="106"/>
      <c r="H4" s="177"/>
      <c r="I4" s="178"/>
      <c r="J4" s="26"/>
      <c r="K4" s="104" t="s">
        <v>110</v>
      </c>
      <c r="L4" s="6"/>
      <c r="M4" s="6"/>
      <c r="N4" s="6"/>
      <c r="O4" s="7"/>
      <c r="P4" s="216"/>
      <c r="Q4" s="165"/>
      <c r="R4" s="9"/>
      <c r="S4" s="10"/>
      <c r="T4" s="9"/>
      <c r="U4" s="12" t="s">
        <v>778</v>
      </c>
      <c r="V4" s="9"/>
      <c r="W4" s="9"/>
      <c r="X4" s="9"/>
      <c r="Y4" s="9"/>
      <c r="Z4" s="27"/>
      <c r="AA4" s="171"/>
      <c r="AB4" s="168"/>
      <c r="AC4" s="14" t="s">
        <v>74</v>
      </c>
      <c r="AD4" s="211"/>
    </row>
    <row r="5" spans="1:36" customFormat="1" ht="39" customHeight="1" x14ac:dyDescent="0.25">
      <c r="A5" s="184" t="s">
        <v>75</v>
      </c>
      <c r="B5" s="185" t="s">
        <v>31</v>
      </c>
      <c r="C5" s="186" t="s">
        <v>76</v>
      </c>
      <c r="D5" s="185" t="s">
        <v>77</v>
      </c>
      <c r="E5" s="185" t="s">
        <v>78</v>
      </c>
      <c r="F5" s="185" t="s">
        <v>79</v>
      </c>
      <c r="G5" s="187" t="s">
        <v>80</v>
      </c>
      <c r="H5" s="182" t="s">
        <v>109</v>
      </c>
      <c r="I5" s="179" t="s">
        <v>111</v>
      </c>
      <c r="J5" s="28" t="s">
        <v>81</v>
      </c>
      <c r="K5" s="29">
        <v>1</v>
      </c>
      <c r="L5" s="29">
        <v>2</v>
      </c>
      <c r="M5" s="29">
        <v>3</v>
      </c>
      <c r="N5" s="29">
        <v>4</v>
      </c>
      <c r="O5" s="30">
        <v>5</v>
      </c>
      <c r="P5" s="217"/>
      <c r="Q5" s="166" t="s">
        <v>72</v>
      </c>
      <c r="R5" s="31" t="s">
        <v>31</v>
      </c>
      <c r="S5" s="32" t="s">
        <v>82</v>
      </c>
      <c r="T5" s="33" t="s">
        <v>83</v>
      </c>
      <c r="U5" s="33" t="s">
        <v>84</v>
      </c>
      <c r="V5" s="33" t="s">
        <v>85</v>
      </c>
      <c r="W5" s="33" t="s">
        <v>86</v>
      </c>
      <c r="X5" s="33" t="s">
        <v>87</v>
      </c>
      <c r="Y5" s="34" t="s">
        <v>88</v>
      </c>
      <c r="Z5" s="35" t="s">
        <v>89</v>
      </c>
      <c r="AA5" s="218" t="s">
        <v>90</v>
      </c>
      <c r="AB5" s="219"/>
      <c r="AC5" s="36" t="s">
        <v>91</v>
      </c>
      <c r="AD5" s="212"/>
    </row>
    <row r="6" spans="1:36" s="163" customFormat="1" x14ac:dyDescent="0.25">
      <c r="A6" s="188"/>
      <c r="B6" s="189" t="str">
        <f t="shared" ref="B6:B26" si="0">IF(P6="",CONCATENATE(R6,Y6,S6),CONCATENATE(R6,Y6,P6))</f>
        <v xml:space="preserve"> </v>
      </c>
      <c r="C6" s="190" t="str">
        <f t="shared" ref="C6:C26" si="1">IF(ISERROR(SEARCH("Hz",AD6)),CONCATENATE(U6," ",AD6,T6," ",AB6),CONCATENATE(AB6," ","@"," ",U6,AD6))</f>
        <v xml:space="preserve"> 0 </v>
      </c>
      <c r="D6" s="191"/>
      <c r="E6" s="192" t="str">
        <f t="shared" ref="E6:E26" si="2">CONCATENATE(X6,AD6,T6)</f>
        <v>00</v>
      </c>
      <c r="F6" s="192" t="str">
        <f t="shared" ref="F6:F26" si="3">CONCATENATE(W6,AD6,T6)</f>
        <v>00</v>
      </c>
      <c r="G6" s="193" t="str">
        <f>IF(D6&lt;&gt;"",'Unc. Calculator'!S11,"")</f>
        <v/>
      </c>
      <c r="H6" s="183"/>
      <c r="I6" s="103"/>
      <c r="J6" s="49"/>
      <c r="K6" s="50"/>
      <c r="L6" s="51"/>
      <c r="M6" s="51"/>
      <c r="N6" s="51"/>
      <c r="O6" s="52"/>
      <c r="P6" s="8"/>
      <c r="Q6" s="37"/>
      <c r="R6" s="38"/>
      <c r="S6" s="39"/>
      <c r="T6" s="40"/>
      <c r="U6" s="41"/>
      <c r="V6" s="42"/>
      <c r="W6" s="161">
        <f>IF(Q6&lt;&gt;"",TEXT(U6+V6,Q6),U6+V6)</f>
        <v>0</v>
      </c>
      <c r="X6" s="161">
        <f>IF(Q6&lt;&gt;"",TEXT(U6-V6,Q6),U6-V6)</f>
        <v>0</v>
      </c>
      <c r="Y6" s="162" t="s">
        <v>92</v>
      </c>
      <c r="Z6" s="45"/>
      <c r="AA6" s="46"/>
      <c r="AB6" s="47" t="str">
        <f>IF(ISERROR(SEARCH("Hz",AA6)),CONCATENATE(Z6,AA6),CONCATENATE($AA$2,Z6,AA6))</f>
        <v/>
      </c>
      <c r="AC6" s="48">
        <f t="shared" ref="AC6:AC37" si="4">VALUE(D6)</f>
        <v>0</v>
      </c>
      <c r="AD6" s="173">
        <f>IF(RIGHT(S6,1)="O",CONCATENATE(LEFT(S6,1),"Ω"),IF(S6="DGF","°F",IF(S6="DGC","°C",S6)))</f>
        <v>0</v>
      </c>
      <c r="AE6" s="163">
        <f>VALUE(D6)</f>
        <v>0</v>
      </c>
      <c r="AF6" s="163">
        <f>VALUE(W6)</f>
        <v>0</v>
      </c>
      <c r="AG6" s="163">
        <f>VALUE(X6)</f>
        <v>0</v>
      </c>
      <c r="AH6" s="163">
        <f>IF(AND(AI6=1,AJ6=1),1,0)</f>
        <v>1</v>
      </c>
      <c r="AI6" s="163">
        <f>IF(AE6&lt;AG6,0,1)</f>
        <v>1</v>
      </c>
      <c r="AJ6" s="163">
        <f>IF(AE6&gt;AF6,0,1)</f>
        <v>1</v>
      </c>
    </row>
    <row r="7" spans="1:36" s="163" customFormat="1" x14ac:dyDescent="0.25">
      <c r="A7" s="199"/>
      <c r="B7" s="194" t="str">
        <f t="shared" si="0"/>
        <v xml:space="preserve"> </v>
      </c>
      <c r="C7" s="195" t="str">
        <f t="shared" si="1"/>
        <v xml:space="preserve"> 0 </v>
      </c>
      <c r="D7" s="196"/>
      <c r="E7" s="197" t="str">
        <f t="shared" si="2"/>
        <v>00</v>
      </c>
      <c r="F7" s="197" t="str">
        <f t="shared" si="3"/>
        <v>00</v>
      </c>
      <c r="G7" s="198" t="str">
        <f>IF(D7&lt;&gt;"",'Unc. Calculator'!S12,"")</f>
        <v/>
      </c>
      <c r="H7" s="183"/>
      <c r="I7" s="103"/>
      <c r="J7" s="49"/>
      <c r="K7" s="50"/>
      <c r="L7" s="51"/>
      <c r="M7" s="51"/>
      <c r="N7" s="51"/>
      <c r="O7" s="52"/>
      <c r="P7" s="8"/>
      <c r="Q7" s="37"/>
      <c r="R7" s="38"/>
      <c r="S7" s="39"/>
      <c r="T7" s="40"/>
      <c r="U7" s="41"/>
      <c r="V7" s="42"/>
      <c r="W7" s="161">
        <f t="shared" ref="W7:W55" si="5">IF(Q7&lt;&gt;"",TEXT(U7+V7,Q7),U7+V7)</f>
        <v>0</v>
      </c>
      <c r="X7" s="161">
        <f t="shared" ref="X7:X55" si="6">IF(Q7&lt;&gt;"",TEXT(U7-V7,Q7),U7-V7)</f>
        <v>0</v>
      </c>
      <c r="Y7" s="162" t="s">
        <v>92</v>
      </c>
      <c r="Z7" s="45"/>
      <c r="AA7" s="46"/>
      <c r="AB7" s="47" t="str">
        <f t="shared" ref="AB7:AB55" si="7">IF(ISERROR(SEARCH("Hz",AA7)),CONCATENATE(Z7,AA7),CONCATENATE($AA$2,Z7,AA7))</f>
        <v/>
      </c>
      <c r="AC7" s="48">
        <f t="shared" si="4"/>
        <v>0</v>
      </c>
      <c r="AD7" s="172">
        <f t="shared" ref="AD7:AD55" si="8">IF(RIGHT(S7,1)="O",CONCATENATE(LEFT(S7,1),"Ω"),IF(S7="DGF","°F",IF(S7="DGC","°C",S7)))</f>
        <v>0</v>
      </c>
      <c r="AE7" s="163">
        <f t="shared" ref="AE7:AE55" si="9">VALUE(D7)</f>
        <v>0</v>
      </c>
      <c r="AF7" s="163">
        <f t="shared" ref="AF7:AF55" si="10">VALUE(W7)</f>
        <v>0</v>
      </c>
      <c r="AG7" s="163">
        <f t="shared" ref="AG7:AG55" si="11">VALUE(X7)</f>
        <v>0</v>
      </c>
      <c r="AH7" s="163">
        <f t="shared" ref="AH7:AH55" si="12">IF(AND(AI7=1,AJ7=1),1,0)</f>
        <v>1</v>
      </c>
      <c r="AI7" s="163">
        <f t="shared" ref="AI7:AI55" si="13">IF(AE7&lt;AG7,0,1)</f>
        <v>1</v>
      </c>
      <c r="AJ7" s="163">
        <f t="shared" ref="AJ7:AJ55" si="14">IF(AE7&gt;AF7,0,1)</f>
        <v>1</v>
      </c>
    </row>
    <row r="8" spans="1:36" s="163" customFormat="1" x14ac:dyDescent="0.25">
      <c r="A8" s="188"/>
      <c r="B8" s="189" t="str">
        <f t="shared" si="0"/>
        <v xml:space="preserve"> </v>
      </c>
      <c r="C8" s="190" t="str">
        <f t="shared" si="1"/>
        <v xml:space="preserve"> 0 </v>
      </c>
      <c r="D8" s="191"/>
      <c r="E8" s="192" t="str">
        <f t="shared" si="2"/>
        <v>00</v>
      </c>
      <c r="F8" s="192" t="str">
        <f t="shared" si="3"/>
        <v>00</v>
      </c>
      <c r="G8" s="193" t="str">
        <f>IF(D8&lt;&gt;"",'Unc. Calculator'!S13,"")</f>
        <v/>
      </c>
      <c r="H8" s="183"/>
      <c r="I8" s="103"/>
      <c r="J8" s="49"/>
      <c r="K8" s="50"/>
      <c r="L8" s="51"/>
      <c r="M8" s="51"/>
      <c r="N8" s="51"/>
      <c r="O8" s="52"/>
      <c r="P8" s="8"/>
      <c r="Q8" s="37"/>
      <c r="R8" s="38"/>
      <c r="S8" s="39"/>
      <c r="T8" s="40"/>
      <c r="U8" s="41"/>
      <c r="V8" s="42"/>
      <c r="W8" s="161">
        <f t="shared" si="5"/>
        <v>0</v>
      </c>
      <c r="X8" s="161">
        <f t="shared" si="6"/>
        <v>0</v>
      </c>
      <c r="Y8" s="162" t="s">
        <v>92</v>
      </c>
      <c r="Z8" s="45"/>
      <c r="AA8" s="46"/>
      <c r="AB8" s="47" t="str">
        <f t="shared" si="7"/>
        <v/>
      </c>
      <c r="AC8" s="48">
        <f t="shared" si="4"/>
        <v>0</v>
      </c>
      <c r="AD8" s="172">
        <f t="shared" si="8"/>
        <v>0</v>
      </c>
      <c r="AE8" s="163">
        <f t="shared" si="9"/>
        <v>0</v>
      </c>
      <c r="AF8" s="163">
        <f t="shared" si="10"/>
        <v>0</v>
      </c>
      <c r="AG8" s="163">
        <f t="shared" si="11"/>
        <v>0</v>
      </c>
      <c r="AH8" s="163">
        <f t="shared" si="12"/>
        <v>1</v>
      </c>
      <c r="AI8" s="163">
        <f t="shared" si="13"/>
        <v>1</v>
      </c>
      <c r="AJ8" s="163">
        <f t="shared" si="14"/>
        <v>1</v>
      </c>
    </row>
    <row r="9" spans="1:36" s="163" customFormat="1" x14ac:dyDescent="0.25">
      <c r="A9" s="199"/>
      <c r="B9" s="194" t="str">
        <f t="shared" si="0"/>
        <v xml:space="preserve"> </v>
      </c>
      <c r="C9" s="195" t="str">
        <f t="shared" si="1"/>
        <v xml:space="preserve"> 0 </v>
      </c>
      <c r="D9" s="196"/>
      <c r="E9" s="197" t="str">
        <f t="shared" si="2"/>
        <v>00</v>
      </c>
      <c r="F9" s="197" t="str">
        <f t="shared" si="3"/>
        <v>00</v>
      </c>
      <c r="G9" s="198" t="str">
        <f>IF(D9&lt;&gt;"",'Unc. Calculator'!S14,"")</f>
        <v/>
      </c>
      <c r="H9" s="183"/>
      <c r="I9" s="103"/>
      <c r="J9" s="49"/>
      <c r="K9" s="50"/>
      <c r="L9" s="51"/>
      <c r="M9" s="51"/>
      <c r="N9" s="51"/>
      <c r="O9" s="52"/>
      <c r="P9" s="8"/>
      <c r="Q9" s="37"/>
      <c r="R9" s="38"/>
      <c r="S9" s="39"/>
      <c r="T9" s="40"/>
      <c r="U9" s="41"/>
      <c r="V9" s="42"/>
      <c r="W9" s="161">
        <f t="shared" si="5"/>
        <v>0</v>
      </c>
      <c r="X9" s="161">
        <f t="shared" si="6"/>
        <v>0</v>
      </c>
      <c r="Y9" s="162" t="s">
        <v>92</v>
      </c>
      <c r="Z9" s="45"/>
      <c r="AA9" s="46"/>
      <c r="AB9" s="47" t="str">
        <f t="shared" si="7"/>
        <v/>
      </c>
      <c r="AC9" s="48">
        <f t="shared" si="4"/>
        <v>0</v>
      </c>
      <c r="AD9" s="172">
        <f t="shared" si="8"/>
        <v>0</v>
      </c>
      <c r="AE9" s="163">
        <f t="shared" si="9"/>
        <v>0</v>
      </c>
      <c r="AF9" s="163">
        <f t="shared" si="10"/>
        <v>0</v>
      </c>
      <c r="AG9" s="163">
        <f t="shared" si="11"/>
        <v>0</v>
      </c>
      <c r="AH9" s="163">
        <f t="shared" si="12"/>
        <v>1</v>
      </c>
      <c r="AI9" s="163">
        <f t="shared" si="13"/>
        <v>1</v>
      </c>
      <c r="AJ9" s="163">
        <f t="shared" si="14"/>
        <v>1</v>
      </c>
    </row>
    <row r="10" spans="1:36" s="163" customFormat="1" x14ac:dyDescent="0.25">
      <c r="A10" s="188"/>
      <c r="B10" s="189" t="str">
        <f t="shared" si="0"/>
        <v xml:space="preserve"> </v>
      </c>
      <c r="C10" s="190" t="str">
        <f t="shared" si="1"/>
        <v xml:space="preserve"> 0 </v>
      </c>
      <c r="D10" s="191"/>
      <c r="E10" s="192" t="str">
        <f t="shared" si="2"/>
        <v>00</v>
      </c>
      <c r="F10" s="192" t="str">
        <f t="shared" si="3"/>
        <v>00</v>
      </c>
      <c r="G10" s="193" t="str">
        <f>IF(D10&lt;&gt;"",'Unc. Calculator'!S15,"")</f>
        <v/>
      </c>
      <c r="H10" s="183"/>
      <c r="I10" s="103"/>
      <c r="J10" s="49"/>
      <c r="K10" s="50"/>
      <c r="L10" s="51"/>
      <c r="M10" s="51"/>
      <c r="N10" s="51"/>
      <c r="O10" s="52"/>
      <c r="P10" s="8"/>
      <c r="Q10" s="37"/>
      <c r="R10" s="38"/>
      <c r="S10" s="39"/>
      <c r="T10" s="40"/>
      <c r="U10" s="41"/>
      <c r="V10" s="42"/>
      <c r="W10" s="161">
        <f t="shared" si="5"/>
        <v>0</v>
      </c>
      <c r="X10" s="161">
        <f t="shared" si="6"/>
        <v>0</v>
      </c>
      <c r="Y10" s="162" t="s">
        <v>92</v>
      </c>
      <c r="Z10" s="45"/>
      <c r="AA10" s="46"/>
      <c r="AB10" s="47" t="str">
        <f t="shared" si="7"/>
        <v/>
      </c>
      <c r="AC10" s="48">
        <f t="shared" si="4"/>
        <v>0</v>
      </c>
      <c r="AD10" s="172">
        <f t="shared" si="8"/>
        <v>0</v>
      </c>
      <c r="AE10" s="163">
        <f t="shared" si="9"/>
        <v>0</v>
      </c>
      <c r="AF10" s="163">
        <f t="shared" si="10"/>
        <v>0</v>
      </c>
      <c r="AG10" s="163">
        <f t="shared" si="11"/>
        <v>0</v>
      </c>
      <c r="AH10" s="163">
        <f t="shared" si="12"/>
        <v>1</v>
      </c>
      <c r="AI10" s="163">
        <f t="shared" si="13"/>
        <v>1</v>
      </c>
      <c r="AJ10" s="163">
        <f t="shared" si="14"/>
        <v>1</v>
      </c>
    </row>
    <row r="11" spans="1:36" s="163" customFormat="1" x14ac:dyDescent="0.25">
      <c r="A11" s="199"/>
      <c r="B11" s="194" t="str">
        <f t="shared" si="0"/>
        <v xml:space="preserve"> </v>
      </c>
      <c r="C11" s="195" t="str">
        <f t="shared" si="1"/>
        <v xml:space="preserve"> 0 </v>
      </c>
      <c r="D11" s="196"/>
      <c r="E11" s="197" t="str">
        <f t="shared" si="2"/>
        <v>00</v>
      </c>
      <c r="F11" s="197" t="str">
        <f t="shared" si="3"/>
        <v>00</v>
      </c>
      <c r="G11" s="198" t="str">
        <f>IF(D11&lt;&gt;"",'Unc. Calculator'!S16,"")</f>
        <v/>
      </c>
      <c r="H11" s="183"/>
      <c r="I11" s="103"/>
      <c r="J11" s="49"/>
      <c r="K11" s="50"/>
      <c r="L11" s="51"/>
      <c r="M11" s="51"/>
      <c r="N11" s="51"/>
      <c r="O11" s="52"/>
      <c r="P11" s="8"/>
      <c r="Q11" s="37"/>
      <c r="R11" s="38"/>
      <c r="S11" s="204"/>
      <c r="T11" s="40"/>
      <c r="U11" s="41"/>
      <c r="V11" s="42"/>
      <c r="W11" s="161">
        <f t="shared" si="5"/>
        <v>0</v>
      </c>
      <c r="X11" s="161">
        <f t="shared" si="6"/>
        <v>0</v>
      </c>
      <c r="Y11" s="162" t="s">
        <v>92</v>
      </c>
      <c r="Z11" s="45"/>
      <c r="AA11" s="46"/>
      <c r="AB11" s="47" t="str">
        <f t="shared" si="7"/>
        <v/>
      </c>
      <c r="AC11" s="48">
        <f t="shared" si="4"/>
        <v>0</v>
      </c>
      <c r="AD11" s="172">
        <f t="shared" si="8"/>
        <v>0</v>
      </c>
      <c r="AE11" s="163">
        <f t="shared" si="9"/>
        <v>0</v>
      </c>
      <c r="AF11" s="163">
        <f t="shared" si="10"/>
        <v>0</v>
      </c>
      <c r="AG11" s="163">
        <f t="shared" si="11"/>
        <v>0</v>
      </c>
      <c r="AH11" s="163">
        <f t="shared" si="12"/>
        <v>1</v>
      </c>
      <c r="AI11" s="163">
        <f t="shared" si="13"/>
        <v>1</v>
      </c>
      <c r="AJ11" s="163">
        <f t="shared" si="14"/>
        <v>1</v>
      </c>
    </row>
    <row r="12" spans="1:36" s="163" customFormat="1" x14ac:dyDescent="0.25">
      <c r="A12" s="188"/>
      <c r="B12" s="189" t="str">
        <f t="shared" si="0"/>
        <v xml:space="preserve"> </v>
      </c>
      <c r="C12" s="190" t="str">
        <f t="shared" si="1"/>
        <v xml:space="preserve"> 0 </v>
      </c>
      <c r="D12" s="191"/>
      <c r="E12" s="192" t="str">
        <f t="shared" si="2"/>
        <v>00</v>
      </c>
      <c r="F12" s="192" t="str">
        <f t="shared" si="3"/>
        <v>00</v>
      </c>
      <c r="G12" s="193" t="str">
        <f>IF(D12&lt;&gt;"",'Unc. Calculator'!S17,"")</f>
        <v/>
      </c>
      <c r="H12" s="183"/>
      <c r="I12" s="103"/>
      <c r="J12" s="49"/>
      <c r="K12" s="50"/>
      <c r="L12" s="51"/>
      <c r="M12" s="51"/>
      <c r="N12" s="51"/>
      <c r="O12" s="52"/>
      <c r="P12" s="8"/>
      <c r="Q12" s="37"/>
      <c r="R12" s="38"/>
      <c r="S12" s="39"/>
      <c r="T12" s="40"/>
      <c r="U12" s="41"/>
      <c r="V12" s="42"/>
      <c r="W12" s="161">
        <f t="shared" si="5"/>
        <v>0</v>
      </c>
      <c r="X12" s="161">
        <f t="shared" si="6"/>
        <v>0</v>
      </c>
      <c r="Y12" s="162" t="s">
        <v>92</v>
      </c>
      <c r="Z12" s="45"/>
      <c r="AA12" s="46"/>
      <c r="AB12" s="47" t="str">
        <f t="shared" si="7"/>
        <v/>
      </c>
      <c r="AC12" s="48">
        <f t="shared" si="4"/>
        <v>0</v>
      </c>
      <c r="AD12" s="172">
        <f t="shared" si="8"/>
        <v>0</v>
      </c>
      <c r="AE12" s="163">
        <f t="shared" si="9"/>
        <v>0</v>
      </c>
      <c r="AF12" s="163">
        <f t="shared" si="10"/>
        <v>0</v>
      </c>
      <c r="AG12" s="163">
        <f t="shared" si="11"/>
        <v>0</v>
      </c>
      <c r="AH12" s="163">
        <f t="shared" si="12"/>
        <v>1</v>
      </c>
      <c r="AI12" s="163">
        <f t="shared" si="13"/>
        <v>1</v>
      </c>
      <c r="AJ12" s="163">
        <f t="shared" si="14"/>
        <v>1</v>
      </c>
    </row>
    <row r="13" spans="1:36" s="163" customFormat="1" x14ac:dyDescent="0.25">
      <c r="A13" s="199"/>
      <c r="B13" s="194" t="str">
        <f t="shared" si="0"/>
        <v xml:space="preserve"> </v>
      </c>
      <c r="C13" s="195" t="str">
        <f t="shared" si="1"/>
        <v xml:space="preserve"> 0 </v>
      </c>
      <c r="D13" s="196"/>
      <c r="E13" s="197" t="str">
        <f t="shared" si="2"/>
        <v>00</v>
      </c>
      <c r="F13" s="197" t="str">
        <f t="shared" si="3"/>
        <v>00</v>
      </c>
      <c r="G13" s="198" t="str">
        <f>IF(D13&lt;&gt;"",'Unc. Calculator'!S18,"")</f>
        <v/>
      </c>
      <c r="H13" s="183"/>
      <c r="I13" s="103"/>
      <c r="J13" s="49"/>
      <c r="K13" s="50"/>
      <c r="L13" s="51"/>
      <c r="M13" s="51"/>
      <c r="N13" s="51"/>
      <c r="O13" s="52"/>
      <c r="P13" s="8"/>
      <c r="Q13" s="37"/>
      <c r="R13" s="38"/>
      <c r="S13" s="39"/>
      <c r="T13" s="40"/>
      <c r="U13" s="41"/>
      <c r="V13" s="42"/>
      <c r="W13" s="161">
        <f t="shared" si="5"/>
        <v>0</v>
      </c>
      <c r="X13" s="161">
        <f t="shared" si="6"/>
        <v>0</v>
      </c>
      <c r="Y13" s="162" t="s">
        <v>92</v>
      </c>
      <c r="Z13" s="54"/>
      <c r="AA13" s="55"/>
      <c r="AB13" s="47" t="str">
        <f t="shared" si="7"/>
        <v/>
      </c>
      <c r="AC13" s="48">
        <f t="shared" si="4"/>
        <v>0</v>
      </c>
      <c r="AD13" s="172">
        <f t="shared" si="8"/>
        <v>0</v>
      </c>
      <c r="AE13" s="163">
        <f t="shared" si="9"/>
        <v>0</v>
      </c>
      <c r="AF13" s="163">
        <f t="shared" si="10"/>
        <v>0</v>
      </c>
      <c r="AG13" s="163">
        <f t="shared" si="11"/>
        <v>0</v>
      </c>
      <c r="AH13" s="163">
        <f t="shared" si="12"/>
        <v>1</v>
      </c>
      <c r="AI13" s="163">
        <f t="shared" si="13"/>
        <v>1</v>
      </c>
      <c r="AJ13" s="163">
        <f t="shared" si="14"/>
        <v>1</v>
      </c>
    </row>
    <row r="14" spans="1:36" s="163" customFormat="1" x14ac:dyDescent="0.25">
      <c r="A14" s="188"/>
      <c r="B14" s="189" t="str">
        <f t="shared" si="0"/>
        <v xml:space="preserve"> </v>
      </c>
      <c r="C14" s="190" t="str">
        <f t="shared" si="1"/>
        <v xml:space="preserve"> 0 </v>
      </c>
      <c r="D14" s="191"/>
      <c r="E14" s="192" t="str">
        <f t="shared" si="2"/>
        <v>00</v>
      </c>
      <c r="F14" s="192" t="str">
        <f t="shared" si="3"/>
        <v>00</v>
      </c>
      <c r="G14" s="193" t="str">
        <f>IF(D14&lt;&gt;"",'Unc. Calculator'!S19,"")</f>
        <v/>
      </c>
      <c r="H14" s="183"/>
      <c r="I14" s="103"/>
      <c r="J14" s="49"/>
      <c r="K14" s="50"/>
      <c r="L14" s="51"/>
      <c r="M14" s="51"/>
      <c r="N14" s="51"/>
      <c r="O14" s="52"/>
      <c r="P14" s="8"/>
      <c r="Q14" s="37"/>
      <c r="R14" s="38"/>
      <c r="S14" s="39"/>
      <c r="T14" s="40"/>
      <c r="U14" s="41"/>
      <c r="V14" s="42"/>
      <c r="W14" s="161">
        <f t="shared" si="5"/>
        <v>0</v>
      </c>
      <c r="X14" s="161">
        <f t="shared" si="6"/>
        <v>0</v>
      </c>
      <c r="Y14" s="162" t="s">
        <v>92</v>
      </c>
      <c r="Z14" s="54"/>
      <c r="AA14" s="55"/>
      <c r="AB14" s="47" t="str">
        <f t="shared" si="7"/>
        <v/>
      </c>
      <c r="AC14" s="48">
        <f t="shared" si="4"/>
        <v>0</v>
      </c>
      <c r="AD14" s="172">
        <f t="shared" si="8"/>
        <v>0</v>
      </c>
      <c r="AE14" s="163">
        <f t="shared" si="9"/>
        <v>0</v>
      </c>
      <c r="AF14" s="163">
        <f t="shared" si="10"/>
        <v>0</v>
      </c>
      <c r="AG14" s="163">
        <f t="shared" si="11"/>
        <v>0</v>
      </c>
      <c r="AH14" s="163">
        <f t="shared" si="12"/>
        <v>1</v>
      </c>
      <c r="AI14" s="163">
        <f t="shared" si="13"/>
        <v>1</v>
      </c>
      <c r="AJ14" s="163">
        <f t="shared" si="14"/>
        <v>1</v>
      </c>
    </row>
    <row r="15" spans="1:36" s="163" customFormat="1" x14ac:dyDescent="0.25">
      <c r="A15" s="199"/>
      <c r="B15" s="194" t="str">
        <f t="shared" si="0"/>
        <v xml:space="preserve"> </v>
      </c>
      <c r="C15" s="195" t="str">
        <f t="shared" si="1"/>
        <v xml:space="preserve"> 0 </v>
      </c>
      <c r="D15" s="196"/>
      <c r="E15" s="197" t="str">
        <f t="shared" si="2"/>
        <v>00</v>
      </c>
      <c r="F15" s="197" t="str">
        <f t="shared" si="3"/>
        <v>00</v>
      </c>
      <c r="G15" s="198" t="str">
        <f>IF(D15&lt;&gt;"",'Unc. Calculator'!S20,"")</f>
        <v/>
      </c>
      <c r="H15" s="183"/>
      <c r="I15" s="103"/>
      <c r="J15" s="49"/>
      <c r="K15" s="50"/>
      <c r="L15" s="51"/>
      <c r="M15" s="51"/>
      <c r="N15" s="51"/>
      <c r="O15" s="52"/>
      <c r="P15" s="8"/>
      <c r="Q15" s="37"/>
      <c r="R15" s="38"/>
      <c r="S15" s="39"/>
      <c r="T15" s="40"/>
      <c r="U15" s="41"/>
      <c r="V15" s="42"/>
      <c r="W15" s="161">
        <f t="shared" si="5"/>
        <v>0</v>
      </c>
      <c r="X15" s="161">
        <f t="shared" si="6"/>
        <v>0</v>
      </c>
      <c r="Y15" s="162" t="s">
        <v>92</v>
      </c>
      <c r="Z15" s="54"/>
      <c r="AA15" s="55"/>
      <c r="AB15" s="47" t="str">
        <f t="shared" si="7"/>
        <v/>
      </c>
      <c r="AC15" s="48">
        <f t="shared" si="4"/>
        <v>0</v>
      </c>
      <c r="AD15" s="172">
        <f t="shared" si="8"/>
        <v>0</v>
      </c>
      <c r="AE15" s="163">
        <f t="shared" si="9"/>
        <v>0</v>
      </c>
      <c r="AF15" s="163">
        <f t="shared" si="10"/>
        <v>0</v>
      </c>
      <c r="AG15" s="163">
        <f t="shared" si="11"/>
        <v>0</v>
      </c>
      <c r="AH15" s="163">
        <f t="shared" si="12"/>
        <v>1</v>
      </c>
      <c r="AI15" s="163">
        <f t="shared" si="13"/>
        <v>1</v>
      </c>
      <c r="AJ15" s="163">
        <f t="shared" si="14"/>
        <v>1</v>
      </c>
    </row>
    <row r="16" spans="1:36" s="163" customFormat="1" x14ac:dyDescent="0.25">
      <c r="A16" s="188"/>
      <c r="B16" s="189" t="str">
        <f t="shared" si="0"/>
        <v xml:space="preserve"> </v>
      </c>
      <c r="C16" s="190" t="str">
        <f t="shared" si="1"/>
        <v xml:space="preserve"> 0 </v>
      </c>
      <c r="D16" s="191"/>
      <c r="E16" s="192" t="str">
        <f t="shared" si="2"/>
        <v>00</v>
      </c>
      <c r="F16" s="192" t="str">
        <f t="shared" si="3"/>
        <v>00</v>
      </c>
      <c r="G16" s="193" t="str">
        <f>IF(D16&lt;&gt;"",'Unc. Calculator'!S21,"")</f>
        <v/>
      </c>
      <c r="H16" s="183"/>
      <c r="I16" s="103"/>
      <c r="J16" s="49"/>
      <c r="K16" s="50"/>
      <c r="L16" s="51"/>
      <c r="M16" s="51"/>
      <c r="N16" s="51"/>
      <c r="O16" s="52"/>
      <c r="P16" s="8"/>
      <c r="Q16" s="37"/>
      <c r="R16" s="38"/>
      <c r="S16" s="39"/>
      <c r="T16" s="40"/>
      <c r="U16" s="41"/>
      <c r="V16" s="53"/>
      <c r="W16" s="161">
        <f t="shared" si="5"/>
        <v>0</v>
      </c>
      <c r="X16" s="161">
        <f t="shared" si="6"/>
        <v>0</v>
      </c>
      <c r="Y16" s="162" t="s">
        <v>92</v>
      </c>
      <c r="Z16" s="54"/>
      <c r="AA16" s="55"/>
      <c r="AB16" s="47" t="str">
        <f t="shared" si="7"/>
        <v/>
      </c>
      <c r="AC16" s="48">
        <f t="shared" si="4"/>
        <v>0</v>
      </c>
      <c r="AD16" s="172">
        <f t="shared" si="8"/>
        <v>0</v>
      </c>
      <c r="AE16" s="163">
        <f t="shared" si="9"/>
        <v>0</v>
      </c>
      <c r="AF16" s="163">
        <f t="shared" si="10"/>
        <v>0</v>
      </c>
      <c r="AG16" s="163">
        <f t="shared" si="11"/>
        <v>0</v>
      </c>
      <c r="AH16" s="163">
        <f t="shared" si="12"/>
        <v>1</v>
      </c>
      <c r="AI16" s="163">
        <f t="shared" si="13"/>
        <v>1</v>
      </c>
      <c r="AJ16" s="163">
        <f t="shared" si="14"/>
        <v>1</v>
      </c>
    </row>
    <row r="17" spans="1:36" s="163" customFormat="1" x14ac:dyDescent="0.25">
      <c r="A17" s="199"/>
      <c r="B17" s="194" t="str">
        <f t="shared" si="0"/>
        <v xml:space="preserve"> </v>
      </c>
      <c r="C17" s="195" t="str">
        <f t="shared" si="1"/>
        <v xml:space="preserve"> 0 </v>
      </c>
      <c r="D17" s="196"/>
      <c r="E17" s="197" t="str">
        <f t="shared" si="2"/>
        <v>00</v>
      </c>
      <c r="F17" s="197" t="str">
        <f t="shared" si="3"/>
        <v>00</v>
      </c>
      <c r="G17" s="198" t="str">
        <f>IF(D17&lt;&gt;"",'Unc. Calculator'!S22,"")</f>
        <v/>
      </c>
      <c r="H17" s="183"/>
      <c r="I17" s="103"/>
      <c r="J17" s="49"/>
      <c r="K17" s="50"/>
      <c r="L17" s="51"/>
      <c r="M17" s="51"/>
      <c r="N17" s="51"/>
      <c r="O17" s="52"/>
      <c r="P17" s="8"/>
      <c r="Q17" s="37"/>
      <c r="R17" s="38"/>
      <c r="S17" s="39"/>
      <c r="T17" s="40"/>
      <c r="U17" s="41"/>
      <c r="V17" s="53"/>
      <c r="W17" s="161">
        <f t="shared" si="5"/>
        <v>0</v>
      </c>
      <c r="X17" s="161">
        <f t="shared" si="6"/>
        <v>0</v>
      </c>
      <c r="Y17" s="162" t="s">
        <v>92</v>
      </c>
      <c r="Z17" s="54"/>
      <c r="AA17" s="55"/>
      <c r="AB17" s="47" t="str">
        <f t="shared" si="7"/>
        <v/>
      </c>
      <c r="AC17" s="48">
        <f t="shared" si="4"/>
        <v>0</v>
      </c>
      <c r="AD17" s="172">
        <f t="shared" si="8"/>
        <v>0</v>
      </c>
      <c r="AE17" s="163">
        <f t="shared" si="9"/>
        <v>0</v>
      </c>
      <c r="AF17" s="163">
        <f t="shared" si="10"/>
        <v>0</v>
      </c>
      <c r="AG17" s="163">
        <f t="shared" si="11"/>
        <v>0</v>
      </c>
      <c r="AH17" s="163">
        <f t="shared" si="12"/>
        <v>1</v>
      </c>
      <c r="AI17" s="163">
        <f t="shared" si="13"/>
        <v>1</v>
      </c>
      <c r="AJ17" s="163">
        <f t="shared" si="14"/>
        <v>1</v>
      </c>
    </row>
    <row r="18" spans="1:36" s="163" customFormat="1" x14ac:dyDescent="0.25">
      <c r="A18" s="188"/>
      <c r="B18" s="189" t="str">
        <f t="shared" si="0"/>
        <v xml:space="preserve"> </v>
      </c>
      <c r="C18" s="190" t="str">
        <f t="shared" si="1"/>
        <v xml:space="preserve"> 0 </v>
      </c>
      <c r="D18" s="191"/>
      <c r="E18" s="192" t="str">
        <f t="shared" si="2"/>
        <v>00</v>
      </c>
      <c r="F18" s="192" t="str">
        <f t="shared" si="3"/>
        <v>00</v>
      </c>
      <c r="G18" s="193" t="str">
        <f>IF(D18&lt;&gt;"",'Unc. Calculator'!S23,"")</f>
        <v/>
      </c>
      <c r="H18" s="183"/>
      <c r="I18" s="103"/>
      <c r="J18" s="49"/>
      <c r="K18" s="50"/>
      <c r="L18" s="51"/>
      <c r="M18" s="51"/>
      <c r="N18" s="51"/>
      <c r="O18" s="52"/>
      <c r="P18" s="8"/>
      <c r="Q18" s="37"/>
      <c r="R18" s="38"/>
      <c r="S18" s="39"/>
      <c r="T18" s="40"/>
      <c r="U18" s="41"/>
      <c r="V18" s="53"/>
      <c r="W18" s="161">
        <f t="shared" si="5"/>
        <v>0</v>
      </c>
      <c r="X18" s="161">
        <f t="shared" si="6"/>
        <v>0</v>
      </c>
      <c r="Y18" s="162" t="s">
        <v>92</v>
      </c>
      <c r="Z18" s="54"/>
      <c r="AA18" s="55"/>
      <c r="AB18" s="47" t="str">
        <f t="shared" si="7"/>
        <v/>
      </c>
      <c r="AC18" s="48">
        <f t="shared" si="4"/>
        <v>0</v>
      </c>
      <c r="AD18" s="172">
        <f t="shared" si="8"/>
        <v>0</v>
      </c>
      <c r="AE18" s="163">
        <f t="shared" si="9"/>
        <v>0</v>
      </c>
      <c r="AF18" s="163">
        <f t="shared" si="10"/>
        <v>0</v>
      </c>
      <c r="AG18" s="163">
        <f t="shared" si="11"/>
        <v>0</v>
      </c>
      <c r="AH18" s="163">
        <f t="shared" si="12"/>
        <v>1</v>
      </c>
      <c r="AI18" s="163">
        <f t="shared" si="13"/>
        <v>1</v>
      </c>
      <c r="AJ18" s="163">
        <f t="shared" si="14"/>
        <v>1</v>
      </c>
    </row>
    <row r="19" spans="1:36" s="163" customFormat="1" x14ac:dyDescent="0.25">
      <c r="A19" s="199"/>
      <c r="B19" s="194" t="str">
        <f t="shared" si="0"/>
        <v xml:space="preserve"> </v>
      </c>
      <c r="C19" s="195" t="str">
        <f t="shared" si="1"/>
        <v xml:space="preserve"> 0 </v>
      </c>
      <c r="D19" s="196"/>
      <c r="E19" s="197" t="str">
        <f t="shared" si="2"/>
        <v>00</v>
      </c>
      <c r="F19" s="197" t="str">
        <f t="shared" si="3"/>
        <v>00</v>
      </c>
      <c r="G19" s="198" t="str">
        <f>IF(D19&lt;&gt;"",'Unc. Calculator'!S24,"")</f>
        <v/>
      </c>
      <c r="H19" s="183"/>
      <c r="I19" s="103"/>
      <c r="J19" s="49"/>
      <c r="K19" s="50"/>
      <c r="L19" s="51"/>
      <c r="M19" s="51"/>
      <c r="N19" s="51"/>
      <c r="O19" s="52"/>
      <c r="P19" s="8"/>
      <c r="Q19" s="37"/>
      <c r="R19" s="38"/>
      <c r="S19" s="39"/>
      <c r="T19" s="40"/>
      <c r="U19" s="41"/>
      <c r="V19" s="53"/>
      <c r="W19" s="161">
        <f t="shared" si="5"/>
        <v>0</v>
      </c>
      <c r="X19" s="161">
        <f t="shared" si="6"/>
        <v>0</v>
      </c>
      <c r="Y19" s="162" t="s">
        <v>92</v>
      </c>
      <c r="Z19" s="54"/>
      <c r="AA19" s="55"/>
      <c r="AB19" s="47" t="str">
        <f t="shared" si="7"/>
        <v/>
      </c>
      <c r="AC19" s="48">
        <f t="shared" si="4"/>
        <v>0</v>
      </c>
      <c r="AD19" s="172">
        <f t="shared" si="8"/>
        <v>0</v>
      </c>
      <c r="AE19" s="163">
        <f t="shared" si="9"/>
        <v>0</v>
      </c>
      <c r="AF19" s="163">
        <f t="shared" si="10"/>
        <v>0</v>
      </c>
      <c r="AG19" s="163">
        <f t="shared" si="11"/>
        <v>0</v>
      </c>
      <c r="AH19" s="163">
        <f t="shared" si="12"/>
        <v>1</v>
      </c>
      <c r="AI19" s="163">
        <f t="shared" si="13"/>
        <v>1</v>
      </c>
      <c r="AJ19" s="163">
        <f t="shared" si="14"/>
        <v>1</v>
      </c>
    </row>
    <row r="20" spans="1:36" s="163" customFormat="1" x14ac:dyDescent="0.25">
      <c r="A20" s="188"/>
      <c r="B20" s="189" t="str">
        <f t="shared" si="0"/>
        <v xml:space="preserve"> </v>
      </c>
      <c r="C20" s="190" t="str">
        <f t="shared" si="1"/>
        <v xml:space="preserve"> 0 </v>
      </c>
      <c r="D20" s="191"/>
      <c r="E20" s="192" t="str">
        <f t="shared" si="2"/>
        <v>00</v>
      </c>
      <c r="F20" s="192" t="str">
        <f t="shared" si="3"/>
        <v>00</v>
      </c>
      <c r="G20" s="193" t="str">
        <f>IF(D20&lt;&gt;"",'Unc. Calculator'!S25,"")</f>
        <v/>
      </c>
      <c r="H20" s="183"/>
      <c r="I20" s="103"/>
      <c r="J20" s="49"/>
      <c r="K20" s="50"/>
      <c r="L20" s="51"/>
      <c r="M20" s="51"/>
      <c r="N20" s="51"/>
      <c r="O20" s="52"/>
      <c r="P20" s="8"/>
      <c r="Q20" s="37"/>
      <c r="R20" s="38"/>
      <c r="S20" s="39"/>
      <c r="T20" s="40"/>
      <c r="U20" s="41"/>
      <c r="V20" s="53"/>
      <c r="W20" s="161">
        <f t="shared" si="5"/>
        <v>0</v>
      </c>
      <c r="X20" s="161">
        <f t="shared" si="6"/>
        <v>0</v>
      </c>
      <c r="Y20" s="162" t="s">
        <v>92</v>
      </c>
      <c r="Z20" s="54"/>
      <c r="AA20" s="55"/>
      <c r="AB20" s="47" t="str">
        <f t="shared" si="7"/>
        <v/>
      </c>
      <c r="AC20" s="48">
        <f t="shared" si="4"/>
        <v>0</v>
      </c>
      <c r="AD20" s="172">
        <f t="shared" si="8"/>
        <v>0</v>
      </c>
      <c r="AE20" s="163">
        <f t="shared" si="9"/>
        <v>0</v>
      </c>
      <c r="AF20" s="163">
        <f t="shared" si="10"/>
        <v>0</v>
      </c>
      <c r="AG20" s="163">
        <f t="shared" si="11"/>
        <v>0</v>
      </c>
      <c r="AH20" s="163">
        <f t="shared" si="12"/>
        <v>1</v>
      </c>
      <c r="AI20" s="163">
        <f t="shared" si="13"/>
        <v>1</v>
      </c>
      <c r="AJ20" s="163">
        <f t="shared" si="14"/>
        <v>1</v>
      </c>
    </row>
    <row r="21" spans="1:36" s="163" customFormat="1" x14ac:dyDescent="0.25">
      <c r="A21" s="199"/>
      <c r="B21" s="194" t="str">
        <f t="shared" si="0"/>
        <v xml:space="preserve"> </v>
      </c>
      <c r="C21" s="195" t="str">
        <f t="shared" si="1"/>
        <v xml:space="preserve"> 0 </v>
      </c>
      <c r="D21" s="196"/>
      <c r="E21" s="197" t="str">
        <f t="shared" si="2"/>
        <v>00</v>
      </c>
      <c r="F21" s="197" t="str">
        <f t="shared" si="3"/>
        <v>00</v>
      </c>
      <c r="G21" s="198" t="str">
        <f>IF(D21&lt;&gt;"",'Unc. Calculator'!S26,"")</f>
        <v/>
      </c>
      <c r="H21" s="183"/>
      <c r="I21" s="103"/>
      <c r="J21" s="49"/>
      <c r="K21" s="50"/>
      <c r="L21" s="51"/>
      <c r="M21" s="51"/>
      <c r="N21" s="51"/>
      <c r="O21" s="52"/>
      <c r="P21" s="8"/>
      <c r="Q21" s="37"/>
      <c r="R21" s="38"/>
      <c r="S21" s="39"/>
      <c r="T21" s="40"/>
      <c r="U21" s="41"/>
      <c r="V21" s="53"/>
      <c r="W21" s="161">
        <f t="shared" si="5"/>
        <v>0</v>
      </c>
      <c r="X21" s="161">
        <f t="shared" si="6"/>
        <v>0</v>
      </c>
      <c r="Y21" s="162" t="s">
        <v>92</v>
      </c>
      <c r="Z21" s="54"/>
      <c r="AA21" s="55"/>
      <c r="AB21" s="47" t="str">
        <f t="shared" si="7"/>
        <v/>
      </c>
      <c r="AC21" s="48">
        <f t="shared" si="4"/>
        <v>0</v>
      </c>
      <c r="AD21" s="172">
        <f t="shared" si="8"/>
        <v>0</v>
      </c>
      <c r="AE21" s="163">
        <f t="shared" si="9"/>
        <v>0</v>
      </c>
      <c r="AF21" s="163">
        <f t="shared" si="10"/>
        <v>0</v>
      </c>
      <c r="AG21" s="163">
        <f t="shared" si="11"/>
        <v>0</v>
      </c>
      <c r="AH21" s="163">
        <f t="shared" si="12"/>
        <v>1</v>
      </c>
      <c r="AI21" s="163">
        <f t="shared" si="13"/>
        <v>1</v>
      </c>
      <c r="AJ21" s="163">
        <f t="shared" si="14"/>
        <v>1</v>
      </c>
    </row>
    <row r="22" spans="1:36" s="163" customFormat="1" x14ac:dyDescent="0.25">
      <c r="A22" s="188"/>
      <c r="B22" s="189" t="str">
        <f t="shared" si="0"/>
        <v xml:space="preserve"> </v>
      </c>
      <c r="C22" s="190" t="str">
        <f t="shared" si="1"/>
        <v xml:space="preserve"> 0 </v>
      </c>
      <c r="D22" s="191"/>
      <c r="E22" s="192" t="str">
        <f t="shared" si="2"/>
        <v>00</v>
      </c>
      <c r="F22" s="192" t="str">
        <f t="shared" si="3"/>
        <v>00</v>
      </c>
      <c r="G22" s="193" t="str">
        <f>IF(D22&lt;&gt;"",'Unc. Calculator'!S27,"")</f>
        <v/>
      </c>
      <c r="H22" s="183"/>
      <c r="I22" s="103"/>
      <c r="J22" s="49"/>
      <c r="K22" s="50"/>
      <c r="L22" s="51"/>
      <c r="M22" s="51"/>
      <c r="N22" s="51"/>
      <c r="O22" s="52"/>
      <c r="P22" s="8"/>
      <c r="Q22" s="37"/>
      <c r="R22" s="38"/>
      <c r="S22" s="39"/>
      <c r="T22" s="40"/>
      <c r="U22" s="41"/>
      <c r="V22" s="53"/>
      <c r="W22" s="161">
        <f t="shared" si="5"/>
        <v>0</v>
      </c>
      <c r="X22" s="161">
        <f t="shared" si="6"/>
        <v>0</v>
      </c>
      <c r="Y22" s="162" t="s">
        <v>92</v>
      </c>
      <c r="Z22" s="54"/>
      <c r="AA22" s="55"/>
      <c r="AB22" s="47" t="str">
        <f t="shared" si="7"/>
        <v/>
      </c>
      <c r="AC22" s="48">
        <f t="shared" si="4"/>
        <v>0</v>
      </c>
      <c r="AD22" s="172">
        <f t="shared" si="8"/>
        <v>0</v>
      </c>
      <c r="AE22" s="163">
        <f t="shared" si="9"/>
        <v>0</v>
      </c>
      <c r="AF22" s="163">
        <f t="shared" si="10"/>
        <v>0</v>
      </c>
      <c r="AG22" s="163">
        <f t="shared" si="11"/>
        <v>0</v>
      </c>
      <c r="AH22" s="163">
        <f t="shared" si="12"/>
        <v>1</v>
      </c>
      <c r="AI22" s="163">
        <f t="shared" si="13"/>
        <v>1</v>
      </c>
      <c r="AJ22" s="163">
        <f t="shared" si="14"/>
        <v>1</v>
      </c>
    </row>
    <row r="23" spans="1:36" s="163" customFormat="1" x14ac:dyDescent="0.25">
      <c r="A23" s="199"/>
      <c r="B23" s="194" t="str">
        <f t="shared" si="0"/>
        <v xml:space="preserve"> </v>
      </c>
      <c r="C23" s="195" t="str">
        <f t="shared" si="1"/>
        <v xml:space="preserve"> 0 </v>
      </c>
      <c r="D23" s="196"/>
      <c r="E23" s="210" t="str">
        <f t="shared" ref="E23:E24" si="15">CONCATENATE(X23,AD23,T23)</f>
        <v>00</v>
      </c>
      <c r="F23" s="210" t="str">
        <f t="shared" ref="F23:F24" si="16">CONCATENATE(W23,AD23,T23)</f>
        <v>00</v>
      </c>
      <c r="G23" s="198" t="str">
        <f>IF(D23&lt;&gt;"",'Unc. Calculator'!S28,"")</f>
        <v/>
      </c>
      <c r="H23" s="183"/>
      <c r="I23" s="103"/>
      <c r="J23" s="49"/>
      <c r="K23" s="50"/>
      <c r="L23" s="51"/>
      <c r="M23" s="51"/>
      <c r="N23" s="51"/>
      <c r="O23" s="52"/>
      <c r="P23" s="8"/>
      <c r="Q23" s="37"/>
      <c r="R23" s="38"/>
      <c r="S23" s="39"/>
      <c r="T23" s="40"/>
      <c r="U23" s="41"/>
      <c r="V23" s="53"/>
      <c r="W23" s="161">
        <f>IF(Q23&lt;&gt;"",TEXT(U23+V23,Q23),U23+V23)</f>
        <v>0</v>
      </c>
      <c r="X23" s="161">
        <f>IF(Q23&lt;&gt;"",TEXT(U23-V23,Q23),U23-V23)</f>
        <v>0</v>
      </c>
      <c r="Y23" s="162" t="s">
        <v>92</v>
      </c>
      <c r="Z23" s="54"/>
      <c r="AA23" s="55"/>
      <c r="AB23" s="47" t="str">
        <f t="shared" si="7"/>
        <v/>
      </c>
      <c r="AC23" s="48">
        <f t="shared" si="4"/>
        <v>0</v>
      </c>
      <c r="AD23" s="172">
        <f t="shared" si="8"/>
        <v>0</v>
      </c>
      <c r="AE23" s="163">
        <f t="shared" si="9"/>
        <v>0</v>
      </c>
      <c r="AF23" s="163">
        <f t="shared" si="10"/>
        <v>0</v>
      </c>
      <c r="AG23" s="163">
        <f t="shared" si="11"/>
        <v>0</v>
      </c>
      <c r="AH23" s="163">
        <f t="shared" si="12"/>
        <v>1</v>
      </c>
      <c r="AI23" s="163">
        <f t="shared" si="13"/>
        <v>1</v>
      </c>
      <c r="AJ23" s="163">
        <f t="shared" si="14"/>
        <v>1</v>
      </c>
    </row>
    <row r="24" spans="1:36" s="163" customFormat="1" x14ac:dyDescent="0.25">
      <c r="A24" s="188"/>
      <c r="B24" s="189" t="str">
        <f t="shared" si="0"/>
        <v xml:space="preserve"> </v>
      </c>
      <c r="C24" s="190" t="str">
        <f t="shared" si="1"/>
        <v xml:space="preserve"> 0 </v>
      </c>
      <c r="D24" s="191"/>
      <c r="E24" s="209" t="str">
        <f t="shared" si="15"/>
        <v>00</v>
      </c>
      <c r="F24" s="209" t="str">
        <f t="shared" si="16"/>
        <v>00</v>
      </c>
      <c r="G24" s="193" t="str">
        <f>IF(D24&lt;&gt;"",'Unc. Calculator'!S29,"")</f>
        <v/>
      </c>
      <c r="H24" s="183"/>
      <c r="I24" s="103"/>
      <c r="J24" s="49"/>
      <c r="K24" s="50"/>
      <c r="L24" s="51"/>
      <c r="M24" s="51"/>
      <c r="N24" s="51"/>
      <c r="O24" s="52"/>
      <c r="P24" s="8"/>
      <c r="Q24" s="37"/>
      <c r="R24" s="38"/>
      <c r="S24" s="39"/>
      <c r="T24" s="40"/>
      <c r="U24" s="41"/>
      <c r="V24" s="53"/>
      <c r="W24" s="161">
        <f t="shared" si="5"/>
        <v>0</v>
      </c>
      <c r="X24" s="161">
        <f t="shared" si="6"/>
        <v>0</v>
      </c>
      <c r="Y24" s="162" t="s">
        <v>92</v>
      </c>
      <c r="Z24" s="54"/>
      <c r="AA24" s="55"/>
      <c r="AB24" s="47" t="str">
        <f t="shared" si="7"/>
        <v/>
      </c>
      <c r="AC24" s="48">
        <f t="shared" si="4"/>
        <v>0</v>
      </c>
      <c r="AD24" s="172">
        <f t="shared" si="8"/>
        <v>0</v>
      </c>
      <c r="AE24" s="163">
        <f t="shared" si="9"/>
        <v>0</v>
      </c>
      <c r="AF24" s="163">
        <f t="shared" si="10"/>
        <v>0</v>
      </c>
      <c r="AG24" s="163">
        <f t="shared" si="11"/>
        <v>0</v>
      </c>
      <c r="AH24" s="163">
        <f t="shared" si="12"/>
        <v>1</v>
      </c>
      <c r="AI24" s="163">
        <f t="shared" si="13"/>
        <v>1</v>
      </c>
      <c r="AJ24" s="163">
        <f t="shared" si="14"/>
        <v>1</v>
      </c>
    </row>
    <row r="25" spans="1:36" s="163" customFormat="1" x14ac:dyDescent="0.25">
      <c r="A25" s="199"/>
      <c r="B25" s="194" t="str">
        <f t="shared" si="0"/>
        <v xml:space="preserve"> </v>
      </c>
      <c r="C25" s="195" t="str">
        <f t="shared" si="1"/>
        <v xml:space="preserve"> 0 </v>
      </c>
      <c r="D25" s="196"/>
      <c r="E25" s="197" t="str">
        <f t="shared" si="2"/>
        <v>00</v>
      </c>
      <c r="F25" s="197" t="str">
        <f t="shared" si="3"/>
        <v>00</v>
      </c>
      <c r="G25" s="198" t="str">
        <f>IF(D25&lt;&gt;"",'Unc. Calculator'!S30,"")</f>
        <v/>
      </c>
      <c r="H25" s="183"/>
      <c r="I25" s="103"/>
      <c r="J25" s="49"/>
      <c r="K25" s="50"/>
      <c r="L25" s="51"/>
      <c r="M25" s="51"/>
      <c r="N25" s="51"/>
      <c r="O25" s="52"/>
      <c r="P25" s="8"/>
      <c r="Q25" s="56"/>
      <c r="R25" s="38"/>
      <c r="S25" s="164"/>
      <c r="T25" s="40"/>
      <c r="U25" s="41"/>
      <c r="V25" s="53"/>
      <c r="W25" s="161">
        <f t="shared" si="5"/>
        <v>0</v>
      </c>
      <c r="X25" s="161">
        <f t="shared" si="6"/>
        <v>0</v>
      </c>
      <c r="Y25" s="162" t="s">
        <v>92</v>
      </c>
      <c r="Z25" s="54"/>
      <c r="AA25" s="55"/>
      <c r="AB25" s="47" t="str">
        <f t="shared" si="7"/>
        <v/>
      </c>
      <c r="AC25" s="48">
        <f t="shared" si="4"/>
        <v>0</v>
      </c>
      <c r="AD25" s="172">
        <f t="shared" si="8"/>
        <v>0</v>
      </c>
      <c r="AE25" s="163">
        <f t="shared" si="9"/>
        <v>0</v>
      </c>
      <c r="AF25" s="163">
        <f t="shared" si="10"/>
        <v>0</v>
      </c>
      <c r="AG25" s="163">
        <f t="shared" si="11"/>
        <v>0</v>
      </c>
      <c r="AH25" s="163">
        <f t="shared" si="12"/>
        <v>1</v>
      </c>
      <c r="AI25" s="163">
        <f t="shared" si="13"/>
        <v>1</v>
      </c>
      <c r="AJ25" s="163">
        <f t="shared" si="14"/>
        <v>1</v>
      </c>
    </row>
    <row r="26" spans="1:36" s="163" customFormat="1" x14ac:dyDescent="0.25">
      <c r="A26" s="188"/>
      <c r="B26" s="189" t="str">
        <f t="shared" si="0"/>
        <v xml:space="preserve"> </v>
      </c>
      <c r="C26" s="190" t="str">
        <f t="shared" si="1"/>
        <v xml:space="preserve"> 0 </v>
      </c>
      <c r="D26" s="191"/>
      <c r="E26" s="192" t="str">
        <f t="shared" si="2"/>
        <v>00</v>
      </c>
      <c r="F26" s="192" t="str">
        <f t="shared" si="3"/>
        <v>00</v>
      </c>
      <c r="G26" s="193" t="str">
        <f>IF(D26&lt;&gt;"",'Unc. Calculator'!S31,"")</f>
        <v/>
      </c>
      <c r="H26" s="183"/>
      <c r="I26" s="103"/>
      <c r="J26" s="49"/>
      <c r="K26" s="50"/>
      <c r="L26" s="51"/>
      <c r="M26" s="51"/>
      <c r="N26" s="51"/>
      <c r="O26" s="52"/>
      <c r="P26" s="8"/>
      <c r="Q26" s="56"/>
      <c r="R26" s="38"/>
      <c r="S26" s="164"/>
      <c r="T26" s="40"/>
      <c r="U26" s="41"/>
      <c r="V26" s="53"/>
      <c r="W26" s="161">
        <f t="shared" si="5"/>
        <v>0</v>
      </c>
      <c r="X26" s="161">
        <f t="shared" si="6"/>
        <v>0</v>
      </c>
      <c r="Y26" s="162" t="s">
        <v>92</v>
      </c>
      <c r="Z26" s="54"/>
      <c r="AA26" s="55"/>
      <c r="AB26" s="47" t="str">
        <f t="shared" si="7"/>
        <v/>
      </c>
      <c r="AC26" s="48">
        <f t="shared" si="4"/>
        <v>0</v>
      </c>
      <c r="AD26" s="172">
        <f t="shared" si="8"/>
        <v>0</v>
      </c>
      <c r="AE26" s="163">
        <f t="shared" si="9"/>
        <v>0</v>
      </c>
      <c r="AF26" s="163">
        <f t="shared" si="10"/>
        <v>0</v>
      </c>
      <c r="AG26" s="163">
        <f t="shared" si="11"/>
        <v>0</v>
      </c>
      <c r="AH26" s="163">
        <f t="shared" si="12"/>
        <v>1</v>
      </c>
      <c r="AI26" s="163">
        <f t="shared" si="13"/>
        <v>1</v>
      </c>
      <c r="AJ26" s="163">
        <f t="shared" si="14"/>
        <v>1</v>
      </c>
    </row>
    <row r="27" spans="1:36" s="163" customFormat="1" x14ac:dyDescent="0.25">
      <c r="A27" s="199"/>
      <c r="B27" s="194" t="str">
        <f t="shared" ref="B27:B55" si="17">IF(P27="",CONCATENATE(R27,Y27,S27),CONCATENATE(R27,Y27,P27))</f>
        <v xml:space="preserve"> </v>
      </c>
      <c r="C27" s="195" t="str">
        <f t="shared" ref="C27:C55" si="18">IF(ISERROR(SEARCH("Hz",AD27)),CONCATENATE(U27," ",AD27,T27," ",AB27),CONCATENATE(AB27," ","@"," ",U27,AD27))</f>
        <v xml:space="preserve"> 0 </v>
      </c>
      <c r="D27" s="196"/>
      <c r="E27" s="197" t="str">
        <f t="shared" ref="E27:E55" si="19">CONCATENATE(X27,AD27,T27)</f>
        <v>00</v>
      </c>
      <c r="F27" s="197" t="str">
        <f t="shared" ref="F27:F55" si="20">CONCATENATE(W27,AD27,T27)</f>
        <v>00</v>
      </c>
      <c r="G27" s="198" t="str">
        <f>IF(D27&lt;&gt;"",'Unc. Calculator'!S32,"")</f>
        <v/>
      </c>
      <c r="H27" s="183"/>
      <c r="I27" s="103"/>
      <c r="J27" s="49"/>
      <c r="K27" s="50"/>
      <c r="L27" s="51"/>
      <c r="M27" s="51"/>
      <c r="N27" s="51"/>
      <c r="O27" s="52"/>
      <c r="P27" s="8"/>
      <c r="Q27" s="56"/>
      <c r="R27" s="38"/>
      <c r="S27" s="164"/>
      <c r="T27" s="40"/>
      <c r="U27" s="41"/>
      <c r="V27" s="53"/>
      <c r="W27" s="161">
        <f t="shared" si="5"/>
        <v>0</v>
      </c>
      <c r="X27" s="161">
        <f t="shared" si="6"/>
        <v>0</v>
      </c>
      <c r="Y27" s="162" t="s">
        <v>92</v>
      </c>
      <c r="Z27" s="54"/>
      <c r="AA27" s="55"/>
      <c r="AB27" s="47" t="str">
        <f t="shared" si="7"/>
        <v/>
      </c>
      <c r="AC27" s="48">
        <f t="shared" si="4"/>
        <v>0</v>
      </c>
      <c r="AD27" s="172">
        <f t="shared" si="8"/>
        <v>0</v>
      </c>
      <c r="AE27" s="163">
        <f t="shared" si="9"/>
        <v>0</v>
      </c>
      <c r="AF27" s="163">
        <f t="shared" si="10"/>
        <v>0</v>
      </c>
      <c r="AG27" s="163">
        <f t="shared" si="11"/>
        <v>0</v>
      </c>
      <c r="AH27" s="163">
        <f t="shared" si="12"/>
        <v>1</v>
      </c>
      <c r="AI27" s="163">
        <f t="shared" si="13"/>
        <v>1</v>
      </c>
      <c r="AJ27" s="163">
        <f t="shared" si="14"/>
        <v>1</v>
      </c>
    </row>
    <row r="28" spans="1:36" s="163" customFormat="1" x14ac:dyDescent="0.25">
      <c r="A28" s="188"/>
      <c r="B28" s="189" t="str">
        <f t="shared" si="17"/>
        <v xml:space="preserve"> </v>
      </c>
      <c r="C28" s="190" t="str">
        <f t="shared" si="18"/>
        <v xml:space="preserve"> 0 </v>
      </c>
      <c r="D28" s="191"/>
      <c r="E28" s="192" t="str">
        <f t="shared" si="19"/>
        <v>00</v>
      </c>
      <c r="F28" s="192" t="str">
        <f t="shared" si="20"/>
        <v>00</v>
      </c>
      <c r="G28" s="193" t="str">
        <f>IF(D28&lt;&gt;"",'Unc. Calculator'!S33,"")</f>
        <v/>
      </c>
      <c r="H28" s="183"/>
      <c r="I28" s="103"/>
      <c r="J28" s="49"/>
      <c r="K28" s="50"/>
      <c r="L28" s="51"/>
      <c r="M28" s="51"/>
      <c r="N28" s="51"/>
      <c r="O28" s="52"/>
      <c r="P28" s="8"/>
      <c r="Q28" s="56"/>
      <c r="R28" s="38"/>
      <c r="S28" s="164"/>
      <c r="T28" s="40"/>
      <c r="U28" s="41"/>
      <c r="V28" s="53"/>
      <c r="W28" s="161">
        <f t="shared" si="5"/>
        <v>0</v>
      </c>
      <c r="X28" s="161">
        <f t="shared" si="6"/>
        <v>0</v>
      </c>
      <c r="Y28" s="162" t="s">
        <v>92</v>
      </c>
      <c r="Z28" s="54"/>
      <c r="AA28" s="55"/>
      <c r="AB28" s="47" t="str">
        <f t="shared" si="7"/>
        <v/>
      </c>
      <c r="AC28" s="48">
        <f t="shared" si="4"/>
        <v>0</v>
      </c>
      <c r="AD28" s="172">
        <f t="shared" si="8"/>
        <v>0</v>
      </c>
      <c r="AE28" s="163">
        <f t="shared" si="9"/>
        <v>0</v>
      </c>
      <c r="AF28" s="163">
        <f t="shared" si="10"/>
        <v>0</v>
      </c>
      <c r="AG28" s="163">
        <f t="shared" si="11"/>
        <v>0</v>
      </c>
      <c r="AH28" s="163">
        <f t="shared" si="12"/>
        <v>1</v>
      </c>
      <c r="AI28" s="163">
        <f t="shared" si="13"/>
        <v>1</v>
      </c>
      <c r="AJ28" s="163">
        <f t="shared" si="14"/>
        <v>1</v>
      </c>
    </row>
    <row r="29" spans="1:36" s="163" customFormat="1" x14ac:dyDescent="0.25">
      <c r="A29" s="199"/>
      <c r="B29" s="194" t="str">
        <f t="shared" si="17"/>
        <v xml:space="preserve"> </v>
      </c>
      <c r="C29" s="195" t="str">
        <f t="shared" si="18"/>
        <v xml:space="preserve"> 0 </v>
      </c>
      <c r="D29" s="196"/>
      <c r="E29" s="197" t="str">
        <f t="shared" si="19"/>
        <v>00</v>
      </c>
      <c r="F29" s="197" t="str">
        <f t="shared" si="20"/>
        <v>00</v>
      </c>
      <c r="G29" s="198" t="str">
        <f>IF(D29&lt;&gt;"",'Unc. Calculator'!S34,"")</f>
        <v/>
      </c>
      <c r="H29" s="183"/>
      <c r="I29" s="103"/>
      <c r="J29" s="49"/>
      <c r="K29" s="50"/>
      <c r="L29" s="51"/>
      <c r="M29" s="51"/>
      <c r="N29" s="51"/>
      <c r="O29" s="52"/>
      <c r="P29" s="8"/>
      <c r="Q29" s="56"/>
      <c r="R29" s="38"/>
      <c r="S29" s="164"/>
      <c r="T29" s="40"/>
      <c r="U29" s="41"/>
      <c r="V29" s="53"/>
      <c r="W29" s="161">
        <f t="shared" si="5"/>
        <v>0</v>
      </c>
      <c r="X29" s="161">
        <f t="shared" si="6"/>
        <v>0</v>
      </c>
      <c r="Y29" s="162" t="s">
        <v>92</v>
      </c>
      <c r="Z29" s="54"/>
      <c r="AA29" s="55"/>
      <c r="AB29" s="47" t="str">
        <f t="shared" si="7"/>
        <v/>
      </c>
      <c r="AC29" s="48">
        <f t="shared" si="4"/>
        <v>0</v>
      </c>
      <c r="AD29" s="172">
        <f t="shared" si="8"/>
        <v>0</v>
      </c>
      <c r="AE29" s="163">
        <f t="shared" si="9"/>
        <v>0</v>
      </c>
      <c r="AF29" s="163">
        <f t="shared" si="10"/>
        <v>0</v>
      </c>
      <c r="AG29" s="163">
        <f t="shared" si="11"/>
        <v>0</v>
      </c>
      <c r="AH29" s="163">
        <f t="shared" si="12"/>
        <v>1</v>
      </c>
      <c r="AI29" s="163">
        <f t="shared" si="13"/>
        <v>1</v>
      </c>
      <c r="AJ29" s="163">
        <f t="shared" si="14"/>
        <v>1</v>
      </c>
    </row>
    <row r="30" spans="1:36" s="163" customFormat="1" x14ac:dyDescent="0.25">
      <c r="A30" s="188"/>
      <c r="B30" s="189" t="str">
        <f t="shared" si="17"/>
        <v xml:space="preserve"> </v>
      </c>
      <c r="C30" s="190" t="str">
        <f t="shared" si="18"/>
        <v xml:space="preserve"> 0 </v>
      </c>
      <c r="D30" s="191"/>
      <c r="E30" s="192" t="str">
        <f t="shared" si="19"/>
        <v>00</v>
      </c>
      <c r="F30" s="192" t="str">
        <f t="shared" si="20"/>
        <v>00</v>
      </c>
      <c r="G30" s="193" t="str">
        <f>IF(D30&lt;&gt;"",'Unc. Calculator'!S35,"")</f>
        <v/>
      </c>
      <c r="H30" s="183"/>
      <c r="I30" s="103"/>
      <c r="J30" s="49"/>
      <c r="K30" s="50"/>
      <c r="L30" s="51"/>
      <c r="M30" s="51"/>
      <c r="N30" s="51"/>
      <c r="O30" s="52"/>
      <c r="P30" s="8"/>
      <c r="Q30" s="56"/>
      <c r="R30" s="38"/>
      <c r="S30" s="164"/>
      <c r="T30" s="40"/>
      <c r="U30" s="41"/>
      <c r="V30" s="53"/>
      <c r="W30" s="161">
        <f t="shared" si="5"/>
        <v>0</v>
      </c>
      <c r="X30" s="161">
        <f t="shared" si="6"/>
        <v>0</v>
      </c>
      <c r="Y30" s="162" t="s">
        <v>92</v>
      </c>
      <c r="Z30" s="54"/>
      <c r="AA30" s="55"/>
      <c r="AB30" s="47" t="str">
        <f t="shared" si="7"/>
        <v/>
      </c>
      <c r="AC30" s="48">
        <f t="shared" si="4"/>
        <v>0</v>
      </c>
      <c r="AD30" s="172">
        <f t="shared" si="8"/>
        <v>0</v>
      </c>
      <c r="AE30" s="163">
        <f t="shared" si="9"/>
        <v>0</v>
      </c>
      <c r="AF30" s="163">
        <f t="shared" si="10"/>
        <v>0</v>
      </c>
      <c r="AG30" s="163">
        <f t="shared" si="11"/>
        <v>0</v>
      </c>
      <c r="AH30" s="163">
        <f t="shared" si="12"/>
        <v>1</v>
      </c>
      <c r="AI30" s="163">
        <f t="shared" si="13"/>
        <v>1</v>
      </c>
      <c r="AJ30" s="163">
        <f t="shared" si="14"/>
        <v>1</v>
      </c>
    </row>
    <row r="31" spans="1:36" s="163" customFormat="1" x14ac:dyDescent="0.25">
      <c r="A31" s="199"/>
      <c r="B31" s="194" t="str">
        <f t="shared" si="17"/>
        <v xml:space="preserve"> </v>
      </c>
      <c r="C31" s="195" t="str">
        <f t="shared" si="18"/>
        <v xml:space="preserve"> 0 </v>
      </c>
      <c r="D31" s="196"/>
      <c r="E31" s="197" t="str">
        <f t="shared" si="19"/>
        <v>00</v>
      </c>
      <c r="F31" s="197" t="str">
        <f t="shared" si="20"/>
        <v>00</v>
      </c>
      <c r="G31" s="198" t="str">
        <f>IF(D31&lt;&gt;"",'Unc. Calculator'!S36,"")</f>
        <v/>
      </c>
      <c r="H31" s="183"/>
      <c r="I31" s="103"/>
      <c r="J31" s="49"/>
      <c r="K31" s="50"/>
      <c r="L31" s="51"/>
      <c r="M31" s="51"/>
      <c r="N31" s="51"/>
      <c r="O31" s="52"/>
      <c r="P31" s="8"/>
      <c r="Q31" s="56"/>
      <c r="R31" s="38"/>
      <c r="S31" s="164"/>
      <c r="T31" s="40"/>
      <c r="U31" s="41"/>
      <c r="V31" s="53"/>
      <c r="W31" s="161">
        <f t="shared" si="5"/>
        <v>0</v>
      </c>
      <c r="X31" s="161">
        <f t="shared" si="6"/>
        <v>0</v>
      </c>
      <c r="Y31" s="162" t="s">
        <v>92</v>
      </c>
      <c r="Z31" s="54"/>
      <c r="AA31" s="55"/>
      <c r="AB31" s="47" t="str">
        <f t="shared" si="7"/>
        <v/>
      </c>
      <c r="AC31" s="48">
        <f t="shared" si="4"/>
        <v>0</v>
      </c>
      <c r="AD31" s="172">
        <f t="shared" si="8"/>
        <v>0</v>
      </c>
      <c r="AE31" s="163">
        <f t="shared" si="9"/>
        <v>0</v>
      </c>
      <c r="AF31" s="163">
        <f t="shared" si="10"/>
        <v>0</v>
      </c>
      <c r="AG31" s="163">
        <f t="shared" si="11"/>
        <v>0</v>
      </c>
      <c r="AH31" s="163">
        <f t="shared" si="12"/>
        <v>1</v>
      </c>
      <c r="AI31" s="163">
        <f t="shared" si="13"/>
        <v>1</v>
      </c>
      <c r="AJ31" s="163">
        <f t="shared" si="14"/>
        <v>1</v>
      </c>
    </row>
    <row r="32" spans="1:36" s="163" customFormat="1" x14ac:dyDescent="0.25">
      <c r="A32" s="188"/>
      <c r="B32" s="189" t="str">
        <f t="shared" si="17"/>
        <v xml:space="preserve"> </v>
      </c>
      <c r="C32" s="190" t="str">
        <f t="shared" si="18"/>
        <v xml:space="preserve"> 0 </v>
      </c>
      <c r="D32" s="191"/>
      <c r="E32" s="201" t="str">
        <f t="shared" ref="E32:E33" si="21">CONCATENATE(X32,AD32,T32)</f>
        <v>00</v>
      </c>
      <c r="F32" s="201" t="str">
        <f t="shared" ref="F32:F33" si="22">CONCATENATE(W32,AD32,T32)</f>
        <v>00</v>
      </c>
      <c r="G32" s="193" t="str">
        <f>IF(D32&lt;&gt;"",'Unc. Calculator'!S37,"")</f>
        <v/>
      </c>
      <c r="H32" s="183"/>
      <c r="I32" s="103"/>
      <c r="J32" s="49"/>
      <c r="K32" s="50"/>
      <c r="L32" s="51"/>
      <c r="M32" s="51"/>
      <c r="N32" s="51"/>
      <c r="O32" s="52"/>
      <c r="P32" s="8"/>
      <c r="Q32" s="56"/>
      <c r="R32" s="38"/>
      <c r="S32" s="164"/>
      <c r="T32" s="40"/>
      <c r="U32" s="41"/>
      <c r="V32" s="53"/>
      <c r="W32" s="161">
        <f t="shared" si="5"/>
        <v>0</v>
      </c>
      <c r="X32" s="161">
        <f t="shared" si="6"/>
        <v>0</v>
      </c>
      <c r="Y32" s="162" t="s">
        <v>92</v>
      </c>
      <c r="Z32" s="54"/>
      <c r="AA32" s="55"/>
      <c r="AB32" s="47" t="str">
        <f t="shared" si="7"/>
        <v/>
      </c>
      <c r="AC32" s="48">
        <f t="shared" si="4"/>
        <v>0</v>
      </c>
      <c r="AD32" s="172">
        <f t="shared" si="8"/>
        <v>0</v>
      </c>
      <c r="AE32" s="163">
        <f t="shared" si="9"/>
        <v>0</v>
      </c>
      <c r="AF32" s="163">
        <f t="shared" si="10"/>
        <v>0</v>
      </c>
      <c r="AG32" s="163">
        <f t="shared" si="11"/>
        <v>0</v>
      </c>
      <c r="AH32" s="163">
        <f t="shared" si="12"/>
        <v>1</v>
      </c>
      <c r="AI32" s="163">
        <f t="shared" si="13"/>
        <v>1</v>
      </c>
      <c r="AJ32" s="163">
        <f t="shared" si="14"/>
        <v>1</v>
      </c>
    </row>
    <row r="33" spans="1:36" s="163" customFormat="1" x14ac:dyDescent="0.25">
      <c r="A33" s="199"/>
      <c r="B33" s="194" t="str">
        <f t="shared" si="17"/>
        <v xml:space="preserve"> </v>
      </c>
      <c r="C33" s="195" t="str">
        <f t="shared" si="18"/>
        <v xml:space="preserve"> 0 </v>
      </c>
      <c r="D33" s="196"/>
      <c r="E33" s="200" t="str">
        <f t="shared" si="21"/>
        <v>00</v>
      </c>
      <c r="F33" s="200" t="str">
        <f t="shared" si="22"/>
        <v>00</v>
      </c>
      <c r="G33" s="198" t="str">
        <f>IF(D33&lt;&gt;"",'Unc. Calculator'!S38,"")</f>
        <v/>
      </c>
      <c r="H33" s="183"/>
      <c r="I33" s="103"/>
      <c r="J33" s="49"/>
      <c r="K33" s="50"/>
      <c r="L33" s="51"/>
      <c r="M33" s="51"/>
      <c r="N33" s="51"/>
      <c r="O33" s="52"/>
      <c r="P33" s="8"/>
      <c r="Q33" s="56"/>
      <c r="R33" s="38"/>
      <c r="S33" s="164"/>
      <c r="T33" s="40"/>
      <c r="U33" s="41"/>
      <c r="V33" s="53"/>
      <c r="W33" s="161">
        <f t="shared" si="5"/>
        <v>0</v>
      </c>
      <c r="X33" s="161">
        <f t="shared" si="6"/>
        <v>0</v>
      </c>
      <c r="Y33" s="162" t="s">
        <v>92</v>
      </c>
      <c r="Z33" s="54"/>
      <c r="AA33" s="55"/>
      <c r="AB33" s="47" t="str">
        <f t="shared" si="7"/>
        <v/>
      </c>
      <c r="AC33" s="48">
        <f t="shared" si="4"/>
        <v>0</v>
      </c>
      <c r="AD33" s="172">
        <f t="shared" si="8"/>
        <v>0</v>
      </c>
      <c r="AE33" s="163">
        <f t="shared" si="9"/>
        <v>0</v>
      </c>
      <c r="AF33" s="163">
        <f t="shared" si="10"/>
        <v>0</v>
      </c>
      <c r="AG33" s="163">
        <f t="shared" si="11"/>
        <v>0</v>
      </c>
      <c r="AH33" s="163">
        <f t="shared" si="12"/>
        <v>1</v>
      </c>
      <c r="AI33" s="163">
        <f t="shared" si="13"/>
        <v>1</v>
      </c>
      <c r="AJ33" s="163">
        <f t="shared" si="14"/>
        <v>1</v>
      </c>
    </row>
    <row r="34" spans="1:36" s="163" customFormat="1" x14ac:dyDescent="0.25">
      <c r="A34" s="188"/>
      <c r="B34" s="189" t="str">
        <f t="shared" si="17"/>
        <v xml:space="preserve"> </v>
      </c>
      <c r="C34" s="190" t="str">
        <f t="shared" si="18"/>
        <v xml:space="preserve"> 0 </v>
      </c>
      <c r="D34" s="191"/>
      <c r="E34" s="192" t="str">
        <f t="shared" si="19"/>
        <v>00</v>
      </c>
      <c r="F34" s="192" t="str">
        <f t="shared" si="20"/>
        <v>00</v>
      </c>
      <c r="G34" s="193" t="str">
        <f>IF(D34&lt;&gt;"",'Unc. Calculator'!S39,"")</f>
        <v/>
      </c>
      <c r="H34" s="183"/>
      <c r="I34" s="103"/>
      <c r="J34" s="49"/>
      <c r="K34" s="50"/>
      <c r="L34" s="51"/>
      <c r="M34" s="51"/>
      <c r="N34" s="51"/>
      <c r="O34" s="52"/>
      <c r="P34" s="8"/>
      <c r="Q34" s="56"/>
      <c r="R34" s="38"/>
      <c r="S34" s="164"/>
      <c r="T34" s="40"/>
      <c r="U34" s="41"/>
      <c r="V34" s="53"/>
      <c r="W34" s="161">
        <f t="shared" si="5"/>
        <v>0</v>
      </c>
      <c r="X34" s="161">
        <f t="shared" si="6"/>
        <v>0</v>
      </c>
      <c r="Y34" s="162" t="s">
        <v>92</v>
      </c>
      <c r="Z34" s="54"/>
      <c r="AA34" s="55"/>
      <c r="AB34" s="47" t="str">
        <f t="shared" si="7"/>
        <v/>
      </c>
      <c r="AC34" s="48">
        <f t="shared" si="4"/>
        <v>0</v>
      </c>
      <c r="AD34" s="172">
        <f t="shared" si="8"/>
        <v>0</v>
      </c>
      <c r="AE34" s="163">
        <f t="shared" si="9"/>
        <v>0</v>
      </c>
      <c r="AF34" s="163">
        <f t="shared" si="10"/>
        <v>0</v>
      </c>
      <c r="AG34" s="163">
        <f t="shared" si="11"/>
        <v>0</v>
      </c>
      <c r="AH34" s="163">
        <f t="shared" si="12"/>
        <v>1</v>
      </c>
      <c r="AI34" s="163">
        <f t="shared" si="13"/>
        <v>1</v>
      </c>
      <c r="AJ34" s="163">
        <f t="shared" si="14"/>
        <v>1</v>
      </c>
    </row>
    <row r="35" spans="1:36" s="163" customFormat="1" x14ac:dyDescent="0.25">
      <c r="A35" s="199"/>
      <c r="B35" s="194" t="str">
        <f t="shared" si="17"/>
        <v xml:space="preserve"> </v>
      </c>
      <c r="C35" s="195" t="str">
        <f t="shared" si="18"/>
        <v xml:space="preserve"> 0 </v>
      </c>
      <c r="D35" s="196"/>
      <c r="E35" s="197" t="str">
        <f t="shared" si="19"/>
        <v>00</v>
      </c>
      <c r="F35" s="197" t="str">
        <f t="shared" si="20"/>
        <v>00</v>
      </c>
      <c r="G35" s="198" t="str">
        <f>IF(D35&lt;&gt;"",'Unc. Calculator'!S40,"")</f>
        <v/>
      </c>
      <c r="H35" s="183"/>
      <c r="I35" s="103"/>
      <c r="J35" s="49"/>
      <c r="K35" s="50"/>
      <c r="L35" s="51"/>
      <c r="M35" s="51"/>
      <c r="N35" s="51"/>
      <c r="O35" s="52"/>
      <c r="P35" s="8"/>
      <c r="Q35" s="56"/>
      <c r="R35" s="38"/>
      <c r="S35" s="164"/>
      <c r="T35" s="40"/>
      <c r="U35" s="41"/>
      <c r="V35" s="53"/>
      <c r="W35" s="161">
        <f t="shared" si="5"/>
        <v>0</v>
      </c>
      <c r="X35" s="161">
        <f t="shared" si="6"/>
        <v>0</v>
      </c>
      <c r="Y35" s="162" t="s">
        <v>92</v>
      </c>
      <c r="Z35" s="54"/>
      <c r="AA35" s="55"/>
      <c r="AB35" s="47" t="str">
        <f t="shared" si="7"/>
        <v/>
      </c>
      <c r="AC35" s="48">
        <f t="shared" si="4"/>
        <v>0</v>
      </c>
      <c r="AD35" s="172">
        <f t="shared" si="8"/>
        <v>0</v>
      </c>
      <c r="AE35" s="163">
        <f t="shared" si="9"/>
        <v>0</v>
      </c>
      <c r="AF35" s="163">
        <f t="shared" si="10"/>
        <v>0</v>
      </c>
      <c r="AG35" s="163">
        <f t="shared" si="11"/>
        <v>0</v>
      </c>
      <c r="AH35" s="163">
        <f t="shared" si="12"/>
        <v>1</v>
      </c>
      <c r="AI35" s="163">
        <f t="shared" si="13"/>
        <v>1</v>
      </c>
      <c r="AJ35" s="163">
        <f t="shared" si="14"/>
        <v>1</v>
      </c>
    </row>
    <row r="36" spans="1:36" s="163" customFormat="1" x14ac:dyDescent="0.25">
      <c r="A36" s="188"/>
      <c r="B36" s="189" t="str">
        <f t="shared" si="17"/>
        <v xml:space="preserve"> </v>
      </c>
      <c r="C36" s="190" t="str">
        <f t="shared" si="18"/>
        <v xml:space="preserve"> 0 </v>
      </c>
      <c r="D36" s="191"/>
      <c r="E36" s="192" t="str">
        <f t="shared" si="19"/>
        <v>00</v>
      </c>
      <c r="F36" s="192" t="str">
        <f t="shared" si="20"/>
        <v>00</v>
      </c>
      <c r="G36" s="193" t="str">
        <f>IF(D36&lt;&gt;"",'Unc. Calculator'!S41,"")</f>
        <v/>
      </c>
      <c r="H36" s="183"/>
      <c r="I36" s="103"/>
      <c r="J36" s="49"/>
      <c r="K36" s="50"/>
      <c r="L36" s="51"/>
      <c r="M36" s="51"/>
      <c r="N36" s="51"/>
      <c r="O36" s="52"/>
      <c r="P36" s="8"/>
      <c r="Q36" s="56"/>
      <c r="R36" s="38"/>
      <c r="S36" s="164"/>
      <c r="T36" s="40"/>
      <c r="U36" s="41"/>
      <c r="V36" s="53"/>
      <c r="W36" s="161">
        <f t="shared" si="5"/>
        <v>0</v>
      </c>
      <c r="X36" s="161">
        <f t="shared" si="6"/>
        <v>0</v>
      </c>
      <c r="Y36" s="162" t="s">
        <v>92</v>
      </c>
      <c r="Z36" s="54"/>
      <c r="AA36" s="55"/>
      <c r="AB36" s="47" t="str">
        <f t="shared" si="7"/>
        <v/>
      </c>
      <c r="AC36" s="48">
        <f t="shared" si="4"/>
        <v>0</v>
      </c>
      <c r="AD36" s="172">
        <f t="shared" si="8"/>
        <v>0</v>
      </c>
      <c r="AE36" s="163">
        <f t="shared" si="9"/>
        <v>0</v>
      </c>
      <c r="AF36" s="163">
        <f t="shared" si="10"/>
        <v>0</v>
      </c>
      <c r="AG36" s="163">
        <f t="shared" si="11"/>
        <v>0</v>
      </c>
      <c r="AH36" s="163">
        <f t="shared" si="12"/>
        <v>1</v>
      </c>
      <c r="AI36" s="163">
        <f t="shared" si="13"/>
        <v>1</v>
      </c>
      <c r="AJ36" s="163">
        <f t="shared" si="14"/>
        <v>1</v>
      </c>
    </row>
    <row r="37" spans="1:36" s="163" customFormat="1" x14ac:dyDescent="0.25">
      <c r="A37" s="199"/>
      <c r="B37" s="194" t="str">
        <f t="shared" si="17"/>
        <v xml:space="preserve"> </v>
      </c>
      <c r="C37" s="195" t="str">
        <f t="shared" si="18"/>
        <v xml:space="preserve"> 0 </v>
      </c>
      <c r="D37" s="196"/>
      <c r="E37" s="197" t="str">
        <f t="shared" si="19"/>
        <v>00</v>
      </c>
      <c r="F37" s="197" t="str">
        <f t="shared" si="20"/>
        <v>00</v>
      </c>
      <c r="G37" s="198" t="str">
        <f>IF(D37&lt;&gt;"",'Unc. Calculator'!S42,"")</f>
        <v/>
      </c>
      <c r="H37" s="183"/>
      <c r="I37" s="103"/>
      <c r="J37" s="49"/>
      <c r="K37" s="50"/>
      <c r="L37" s="51"/>
      <c r="M37" s="51"/>
      <c r="N37" s="51"/>
      <c r="O37" s="52"/>
      <c r="P37" s="8"/>
      <c r="Q37" s="56"/>
      <c r="R37" s="38"/>
      <c r="S37" s="164"/>
      <c r="T37" s="40"/>
      <c r="U37" s="41"/>
      <c r="V37" s="53"/>
      <c r="W37" s="161">
        <f t="shared" si="5"/>
        <v>0</v>
      </c>
      <c r="X37" s="161">
        <f t="shared" si="6"/>
        <v>0</v>
      </c>
      <c r="Y37" s="162" t="s">
        <v>92</v>
      </c>
      <c r="Z37" s="54"/>
      <c r="AA37" s="55"/>
      <c r="AB37" s="47" t="str">
        <f t="shared" si="7"/>
        <v/>
      </c>
      <c r="AC37" s="48">
        <f t="shared" si="4"/>
        <v>0</v>
      </c>
      <c r="AD37" s="172">
        <f t="shared" si="8"/>
        <v>0</v>
      </c>
      <c r="AE37" s="163">
        <f t="shared" si="9"/>
        <v>0</v>
      </c>
      <c r="AF37" s="163">
        <f t="shared" si="10"/>
        <v>0</v>
      </c>
      <c r="AG37" s="163">
        <f t="shared" si="11"/>
        <v>0</v>
      </c>
      <c r="AH37" s="163">
        <f t="shared" si="12"/>
        <v>1</v>
      </c>
      <c r="AI37" s="163">
        <f t="shared" si="13"/>
        <v>1</v>
      </c>
      <c r="AJ37" s="163">
        <f t="shared" si="14"/>
        <v>1</v>
      </c>
    </row>
    <row r="38" spans="1:36" s="163" customFormat="1" x14ac:dyDescent="0.25">
      <c r="A38" s="188"/>
      <c r="B38" s="189" t="str">
        <f t="shared" si="17"/>
        <v xml:space="preserve"> </v>
      </c>
      <c r="C38" s="190" t="str">
        <f t="shared" si="18"/>
        <v xml:space="preserve"> 0 </v>
      </c>
      <c r="D38" s="191"/>
      <c r="E38" s="192" t="str">
        <f t="shared" si="19"/>
        <v>00</v>
      </c>
      <c r="F38" s="192" t="str">
        <f t="shared" si="20"/>
        <v>00</v>
      </c>
      <c r="G38" s="193" t="str">
        <f>IF(D38&lt;&gt;"",'Unc. Calculator'!S43,"")</f>
        <v/>
      </c>
      <c r="H38" s="183"/>
      <c r="I38" s="103"/>
      <c r="J38" s="49"/>
      <c r="K38" s="50"/>
      <c r="L38" s="51"/>
      <c r="M38" s="51"/>
      <c r="N38" s="51"/>
      <c r="O38" s="52"/>
      <c r="P38" s="8"/>
      <c r="Q38" s="56"/>
      <c r="R38" s="38"/>
      <c r="S38" s="164"/>
      <c r="T38" s="40"/>
      <c r="U38" s="41"/>
      <c r="V38" s="53"/>
      <c r="W38" s="161">
        <f t="shared" si="5"/>
        <v>0</v>
      </c>
      <c r="X38" s="161">
        <f t="shared" si="6"/>
        <v>0</v>
      </c>
      <c r="Y38" s="162" t="s">
        <v>92</v>
      </c>
      <c r="Z38" s="54"/>
      <c r="AA38" s="55"/>
      <c r="AB38" s="47" t="str">
        <f t="shared" si="7"/>
        <v/>
      </c>
      <c r="AC38" s="48">
        <f t="shared" ref="AC38:AC55" si="23">VALUE(D38)</f>
        <v>0</v>
      </c>
      <c r="AD38" s="172">
        <f t="shared" si="8"/>
        <v>0</v>
      </c>
      <c r="AE38" s="163">
        <f t="shared" si="9"/>
        <v>0</v>
      </c>
      <c r="AF38" s="163">
        <f t="shared" si="10"/>
        <v>0</v>
      </c>
      <c r="AG38" s="163">
        <f t="shared" si="11"/>
        <v>0</v>
      </c>
      <c r="AH38" s="163">
        <f t="shared" si="12"/>
        <v>1</v>
      </c>
      <c r="AI38" s="163">
        <f t="shared" si="13"/>
        <v>1</v>
      </c>
      <c r="AJ38" s="163">
        <f t="shared" si="14"/>
        <v>1</v>
      </c>
    </row>
    <row r="39" spans="1:36" s="163" customFormat="1" x14ac:dyDescent="0.25">
      <c r="A39" s="199"/>
      <c r="B39" s="194" t="str">
        <f t="shared" si="17"/>
        <v xml:space="preserve"> </v>
      </c>
      <c r="C39" s="195" t="str">
        <f t="shared" si="18"/>
        <v xml:space="preserve"> 0 </v>
      </c>
      <c r="D39" s="196"/>
      <c r="E39" s="197" t="str">
        <f t="shared" si="19"/>
        <v>00</v>
      </c>
      <c r="F39" s="197" t="str">
        <f t="shared" si="20"/>
        <v>00</v>
      </c>
      <c r="G39" s="198" t="str">
        <f>IF(D39&lt;&gt;"",'Unc. Calculator'!S44,"")</f>
        <v/>
      </c>
      <c r="H39" s="183"/>
      <c r="I39" s="103"/>
      <c r="J39" s="49"/>
      <c r="K39" s="50"/>
      <c r="L39" s="51"/>
      <c r="M39" s="51"/>
      <c r="N39" s="51"/>
      <c r="O39" s="52"/>
      <c r="P39" s="8"/>
      <c r="Q39" s="56"/>
      <c r="R39" s="38"/>
      <c r="S39" s="164"/>
      <c r="T39" s="40"/>
      <c r="U39" s="41"/>
      <c r="V39" s="53"/>
      <c r="W39" s="161">
        <f t="shared" si="5"/>
        <v>0</v>
      </c>
      <c r="X39" s="161">
        <f t="shared" si="6"/>
        <v>0</v>
      </c>
      <c r="Y39" s="162" t="s">
        <v>92</v>
      </c>
      <c r="Z39" s="54"/>
      <c r="AA39" s="55"/>
      <c r="AB39" s="47" t="str">
        <f t="shared" si="7"/>
        <v/>
      </c>
      <c r="AC39" s="48">
        <f t="shared" si="23"/>
        <v>0</v>
      </c>
      <c r="AD39" s="172">
        <f t="shared" si="8"/>
        <v>0</v>
      </c>
      <c r="AE39" s="163">
        <f t="shared" si="9"/>
        <v>0</v>
      </c>
      <c r="AF39" s="163">
        <f t="shared" si="10"/>
        <v>0</v>
      </c>
      <c r="AG39" s="163">
        <f t="shared" si="11"/>
        <v>0</v>
      </c>
      <c r="AH39" s="163">
        <f t="shared" si="12"/>
        <v>1</v>
      </c>
      <c r="AI39" s="163">
        <f t="shared" si="13"/>
        <v>1</v>
      </c>
      <c r="AJ39" s="163">
        <f t="shared" si="14"/>
        <v>1</v>
      </c>
    </row>
    <row r="40" spans="1:36" s="163" customFormat="1" x14ac:dyDescent="0.25">
      <c r="A40" s="188"/>
      <c r="B40" s="189" t="str">
        <f t="shared" si="17"/>
        <v xml:space="preserve"> </v>
      </c>
      <c r="C40" s="190" t="str">
        <f t="shared" si="18"/>
        <v xml:space="preserve"> 0 </v>
      </c>
      <c r="D40" s="191"/>
      <c r="E40" s="192" t="str">
        <f t="shared" si="19"/>
        <v>00</v>
      </c>
      <c r="F40" s="192" t="str">
        <f t="shared" si="20"/>
        <v>00</v>
      </c>
      <c r="G40" s="193" t="str">
        <f>IF(D40&lt;&gt;"",'Unc. Calculator'!S45,"")</f>
        <v/>
      </c>
      <c r="H40" s="183"/>
      <c r="I40" s="103"/>
      <c r="J40" s="49"/>
      <c r="K40" s="50"/>
      <c r="L40" s="51"/>
      <c r="M40" s="51"/>
      <c r="N40" s="51"/>
      <c r="O40" s="52"/>
      <c r="P40" s="8"/>
      <c r="Q40" s="56"/>
      <c r="R40" s="38"/>
      <c r="S40" s="164"/>
      <c r="T40" s="40"/>
      <c r="U40" s="41"/>
      <c r="V40" s="53"/>
      <c r="W40" s="161">
        <f t="shared" si="5"/>
        <v>0</v>
      </c>
      <c r="X40" s="161">
        <f t="shared" si="6"/>
        <v>0</v>
      </c>
      <c r="Y40" s="162" t="s">
        <v>92</v>
      </c>
      <c r="Z40" s="54"/>
      <c r="AA40" s="55"/>
      <c r="AB40" s="47" t="str">
        <f t="shared" si="7"/>
        <v/>
      </c>
      <c r="AC40" s="48">
        <f t="shared" si="23"/>
        <v>0</v>
      </c>
      <c r="AD40" s="172">
        <f t="shared" si="8"/>
        <v>0</v>
      </c>
      <c r="AE40" s="163">
        <f t="shared" si="9"/>
        <v>0</v>
      </c>
      <c r="AF40" s="163">
        <f t="shared" si="10"/>
        <v>0</v>
      </c>
      <c r="AG40" s="163">
        <f t="shared" si="11"/>
        <v>0</v>
      </c>
      <c r="AH40" s="163">
        <f t="shared" si="12"/>
        <v>1</v>
      </c>
      <c r="AI40" s="163">
        <f t="shared" si="13"/>
        <v>1</v>
      </c>
      <c r="AJ40" s="163">
        <f t="shared" si="14"/>
        <v>1</v>
      </c>
    </row>
    <row r="41" spans="1:36" s="163" customFormat="1" x14ac:dyDescent="0.25">
      <c r="A41" s="199"/>
      <c r="B41" s="194" t="str">
        <f t="shared" si="17"/>
        <v xml:space="preserve"> </v>
      </c>
      <c r="C41" s="195" t="str">
        <f t="shared" si="18"/>
        <v xml:space="preserve"> 0 </v>
      </c>
      <c r="D41" s="196"/>
      <c r="E41" s="200" t="str">
        <f t="shared" ref="E41" si="24">CONCATENATE(X41,AD41,T41)</f>
        <v>00</v>
      </c>
      <c r="F41" s="200" t="str">
        <f t="shared" ref="F41" si="25">CONCATENATE(W41,AD41,T41)</f>
        <v>00</v>
      </c>
      <c r="G41" s="198" t="str">
        <f>IF(D41&lt;&gt;"",'Unc. Calculator'!S46,"")</f>
        <v/>
      </c>
      <c r="H41" s="183"/>
      <c r="I41" s="103"/>
      <c r="J41" s="49"/>
      <c r="K41" s="50"/>
      <c r="L41" s="51"/>
      <c r="M41" s="51"/>
      <c r="N41" s="51"/>
      <c r="O41" s="52"/>
      <c r="P41" s="8"/>
      <c r="Q41" s="56"/>
      <c r="R41" s="38"/>
      <c r="S41" s="164"/>
      <c r="T41" s="40"/>
      <c r="U41" s="41"/>
      <c r="V41" s="53"/>
      <c r="W41" s="161">
        <f t="shared" si="5"/>
        <v>0</v>
      </c>
      <c r="X41" s="161">
        <f t="shared" si="6"/>
        <v>0</v>
      </c>
      <c r="Y41" s="162" t="s">
        <v>92</v>
      </c>
      <c r="Z41" s="54"/>
      <c r="AA41" s="55"/>
      <c r="AB41" s="47" t="str">
        <f t="shared" si="7"/>
        <v/>
      </c>
      <c r="AC41" s="48">
        <f t="shared" si="23"/>
        <v>0</v>
      </c>
      <c r="AD41" s="172">
        <f t="shared" si="8"/>
        <v>0</v>
      </c>
      <c r="AE41" s="163">
        <f t="shared" si="9"/>
        <v>0</v>
      </c>
      <c r="AF41" s="163">
        <f t="shared" si="10"/>
        <v>0</v>
      </c>
      <c r="AG41" s="163">
        <f t="shared" si="11"/>
        <v>0</v>
      </c>
      <c r="AH41" s="163">
        <f t="shared" si="12"/>
        <v>1</v>
      </c>
      <c r="AI41" s="163">
        <f t="shared" si="13"/>
        <v>1</v>
      </c>
      <c r="AJ41" s="163">
        <f t="shared" si="14"/>
        <v>1</v>
      </c>
    </row>
    <row r="42" spans="1:36" s="163" customFormat="1" x14ac:dyDescent="0.25">
      <c r="A42" s="188"/>
      <c r="B42" s="189" t="str">
        <f t="shared" si="17"/>
        <v xml:space="preserve"> </v>
      </c>
      <c r="C42" s="190" t="str">
        <f t="shared" si="18"/>
        <v xml:space="preserve"> 0 </v>
      </c>
      <c r="D42" s="191"/>
      <c r="E42" s="192" t="str">
        <f t="shared" si="19"/>
        <v>00</v>
      </c>
      <c r="F42" s="192" t="str">
        <f t="shared" si="20"/>
        <v>00</v>
      </c>
      <c r="G42" s="193" t="str">
        <f>IF(D42&lt;&gt;"",'Unc. Calculator'!S47,"")</f>
        <v/>
      </c>
      <c r="H42" s="183"/>
      <c r="I42" s="103"/>
      <c r="J42" s="49"/>
      <c r="K42" s="50"/>
      <c r="L42" s="51"/>
      <c r="M42" s="51"/>
      <c r="N42" s="51"/>
      <c r="O42" s="52"/>
      <c r="P42" s="8"/>
      <c r="Q42" s="56"/>
      <c r="R42" s="38"/>
      <c r="S42" s="164"/>
      <c r="T42" s="40"/>
      <c r="U42" s="41"/>
      <c r="V42" s="53"/>
      <c r="W42" s="161">
        <f t="shared" si="5"/>
        <v>0</v>
      </c>
      <c r="X42" s="161">
        <f t="shared" si="6"/>
        <v>0</v>
      </c>
      <c r="Y42" s="162" t="s">
        <v>92</v>
      </c>
      <c r="Z42" s="54"/>
      <c r="AA42" s="55"/>
      <c r="AB42" s="47" t="str">
        <f t="shared" si="7"/>
        <v/>
      </c>
      <c r="AC42" s="48">
        <f t="shared" si="23"/>
        <v>0</v>
      </c>
      <c r="AD42" s="172">
        <f t="shared" si="8"/>
        <v>0</v>
      </c>
      <c r="AE42" s="163">
        <f t="shared" si="9"/>
        <v>0</v>
      </c>
      <c r="AF42" s="163">
        <f t="shared" si="10"/>
        <v>0</v>
      </c>
      <c r="AG42" s="163">
        <f t="shared" si="11"/>
        <v>0</v>
      </c>
      <c r="AH42" s="163">
        <f t="shared" si="12"/>
        <v>1</v>
      </c>
      <c r="AI42" s="163">
        <f t="shared" si="13"/>
        <v>1</v>
      </c>
      <c r="AJ42" s="163">
        <f t="shared" si="14"/>
        <v>1</v>
      </c>
    </row>
    <row r="43" spans="1:36" s="163" customFormat="1" x14ac:dyDescent="0.25">
      <c r="A43" s="199"/>
      <c r="B43" s="194" t="str">
        <f t="shared" si="17"/>
        <v xml:space="preserve"> </v>
      </c>
      <c r="C43" s="195" t="str">
        <f t="shared" si="18"/>
        <v xml:space="preserve"> 0 </v>
      </c>
      <c r="D43" s="196"/>
      <c r="E43" s="197" t="str">
        <f t="shared" si="19"/>
        <v>00</v>
      </c>
      <c r="F43" s="197" t="str">
        <f t="shared" si="20"/>
        <v>00</v>
      </c>
      <c r="G43" s="198" t="str">
        <f>IF(D43&lt;&gt;"",'Unc. Calculator'!S48,"")</f>
        <v/>
      </c>
      <c r="H43" s="183"/>
      <c r="I43" s="103"/>
      <c r="J43" s="49"/>
      <c r="K43" s="50"/>
      <c r="L43" s="51"/>
      <c r="M43" s="51"/>
      <c r="N43" s="51"/>
      <c r="O43" s="52"/>
      <c r="P43" s="8"/>
      <c r="Q43" s="56"/>
      <c r="R43" s="38"/>
      <c r="S43" s="164"/>
      <c r="T43" s="40"/>
      <c r="U43" s="41"/>
      <c r="V43" s="53"/>
      <c r="W43" s="161">
        <f t="shared" si="5"/>
        <v>0</v>
      </c>
      <c r="X43" s="161">
        <f t="shared" si="6"/>
        <v>0</v>
      </c>
      <c r="Y43" s="162" t="s">
        <v>92</v>
      </c>
      <c r="Z43" s="54"/>
      <c r="AA43" s="55"/>
      <c r="AB43" s="47" t="str">
        <f t="shared" si="7"/>
        <v/>
      </c>
      <c r="AC43" s="48">
        <f t="shared" si="23"/>
        <v>0</v>
      </c>
      <c r="AD43" s="172">
        <f t="shared" si="8"/>
        <v>0</v>
      </c>
      <c r="AE43" s="163">
        <f t="shared" si="9"/>
        <v>0</v>
      </c>
      <c r="AF43" s="163">
        <f t="shared" si="10"/>
        <v>0</v>
      </c>
      <c r="AG43" s="163">
        <f t="shared" si="11"/>
        <v>0</v>
      </c>
      <c r="AH43" s="163">
        <f t="shared" si="12"/>
        <v>1</v>
      </c>
      <c r="AI43" s="163">
        <f t="shared" si="13"/>
        <v>1</v>
      </c>
      <c r="AJ43" s="163">
        <f t="shared" si="14"/>
        <v>1</v>
      </c>
    </row>
    <row r="44" spans="1:36" s="163" customFormat="1" x14ac:dyDescent="0.25">
      <c r="A44" s="188"/>
      <c r="B44" s="189" t="str">
        <f t="shared" si="17"/>
        <v xml:space="preserve"> </v>
      </c>
      <c r="C44" s="190" t="str">
        <f t="shared" si="18"/>
        <v xml:space="preserve"> 0 </v>
      </c>
      <c r="D44" s="191"/>
      <c r="E44" s="192" t="str">
        <f t="shared" si="19"/>
        <v>00</v>
      </c>
      <c r="F44" s="192" t="str">
        <f t="shared" si="20"/>
        <v>00</v>
      </c>
      <c r="G44" s="193" t="str">
        <f>IF(D44&lt;&gt;"",'Unc. Calculator'!S49,"")</f>
        <v/>
      </c>
      <c r="H44" s="183"/>
      <c r="I44" s="103"/>
      <c r="J44" s="49"/>
      <c r="K44" s="50"/>
      <c r="L44" s="51"/>
      <c r="M44" s="51"/>
      <c r="N44" s="51"/>
      <c r="O44" s="52"/>
      <c r="P44" s="8"/>
      <c r="Q44" s="56"/>
      <c r="R44" s="38"/>
      <c r="S44" s="164"/>
      <c r="T44" s="40"/>
      <c r="U44" s="41"/>
      <c r="V44" s="53"/>
      <c r="W44" s="161">
        <f t="shared" si="5"/>
        <v>0</v>
      </c>
      <c r="X44" s="161">
        <f t="shared" si="6"/>
        <v>0</v>
      </c>
      <c r="Y44" s="162" t="s">
        <v>92</v>
      </c>
      <c r="Z44" s="54"/>
      <c r="AA44" s="55"/>
      <c r="AB44" s="47" t="str">
        <f t="shared" si="7"/>
        <v/>
      </c>
      <c r="AC44" s="48">
        <f t="shared" si="23"/>
        <v>0</v>
      </c>
      <c r="AD44" s="172">
        <f t="shared" si="8"/>
        <v>0</v>
      </c>
      <c r="AE44" s="163">
        <f t="shared" si="9"/>
        <v>0</v>
      </c>
      <c r="AF44" s="163">
        <f t="shared" si="10"/>
        <v>0</v>
      </c>
      <c r="AG44" s="163">
        <f t="shared" si="11"/>
        <v>0</v>
      </c>
      <c r="AH44" s="163">
        <f t="shared" si="12"/>
        <v>1</v>
      </c>
      <c r="AI44" s="163">
        <f t="shared" si="13"/>
        <v>1</v>
      </c>
      <c r="AJ44" s="163">
        <f t="shared" si="14"/>
        <v>1</v>
      </c>
    </row>
    <row r="45" spans="1:36" s="163" customFormat="1" x14ac:dyDescent="0.25">
      <c r="A45" s="199"/>
      <c r="B45" s="194" t="str">
        <f t="shared" si="17"/>
        <v xml:space="preserve"> </v>
      </c>
      <c r="C45" s="195" t="str">
        <f t="shared" si="18"/>
        <v xml:space="preserve"> 0 </v>
      </c>
      <c r="D45" s="196"/>
      <c r="E45" s="197" t="str">
        <f t="shared" si="19"/>
        <v>00</v>
      </c>
      <c r="F45" s="197" t="str">
        <f t="shared" si="20"/>
        <v>00</v>
      </c>
      <c r="G45" s="198" t="str">
        <f>IF(D45&lt;&gt;"",'Unc. Calculator'!S50,"")</f>
        <v/>
      </c>
      <c r="H45" s="183"/>
      <c r="I45" s="103"/>
      <c r="J45" s="49"/>
      <c r="K45" s="50"/>
      <c r="L45" s="51"/>
      <c r="M45" s="51"/>
      <c r="N45" s="51"/>
      <c r="O45" s="52"/>
      <c r="P45" s="8"/>
      <c r="Q45" s="56"/>
      <c r="R45" s="38"/>
      <c r="S45" s="164"/>
      <c r="T45" s="40"/>
      <c r="U45" s="41"/>
      <c r="V45" s="53"/>
      <c r="W45" s="161">
        <f t="shared" si="5"/>
        <v>0</v>
      </c>
      <c r="X45" s="161">
        <f t="shared" si="6"/>
        <v>0</v>
      </c>
      <c r="Y45" s="162" t="s">
        <v>92</v>
      </c>
      <c r="Z45" s="54"/>
      <c r="AA45" s="55"/>
      <c r="AB45" s="47" t="str">
        <f t="shared" si="7"/>
        <v/>
      </c>
      <c r="AC45" s="48">
        <f t="shared" si="23"/>
        <v>0</v>
      </c>
      <c r="AD45" s="172">
        <f t="shared" si="8"/>
        <v>0</v>
      </c>
      <c r="AE45" s="163">
        <f t="shared" si="9"/>
        <v>0</v>
      </c>
      <c r="AF45" s="163">
        <f t="shared" si="10"/>
        <v>0</v>
      </c>
      <c r="AG45" s="163">
        <f t="shared" si="11"/>
        <v>0</v>
      </c>
      <c r="AH45" s="163">
        <f t="shared" si="12"/>
        <v>1</v>
      </c>
      <c r="AI45" s="163">
        <f t="shared" si="13"/>
        <v>1</v>
      </c>
      <c r="AJ45" s="163">
        <f t="shared" si="14"/>
        <v>1</v>
      </c>
    </row>
    <row r="46" spans="1:36" customFormat="1" x14ac:dyDescent="0.25">
      <c r="A46" s="188"/>
      <c r="B46" s="189" t="str">
        <f t="shared" si="17"/>
        <v xml:space="preserve"> </v>
      </c>
      <c r="C46" s="190" t="str">
        <f t="shared" si="18"/>
        <v xml:space="preserve"> 0 </v>
      </c>
      <c r="D46" s="191"/>
      <c r="E46" s="192" t="str">
        <f t="shared" si="19"/>
        <v>00</v>
      </c>
      <c r="F46" s="192" t="str">
        <f t="shared" si="20"/>
        <v>00</v>
      </c>
      <c r="G46" s="193" t="str">
        <f>IF(D46&lt;&gt;"",'Unc. Calculator'!S51,"")</f>
        <v/>
      </c>
      <c r="H46" s="183"/>
      <c r="I46" s="103"/>
      <c r="J46" s="49"/>
      <c r="K46" s="50"/>
      <c r="L46" s="51"/>
      <c r="M46" s="51"/>
      <c r="N46" s="51"/>
      <c r="O46" s="52"/>
      <c r="P46" s="8"/>
      <c r="Q46" s="56"/>
      <c r="R46" s="38"/>
      <c r="S46" s="10"/>
      <c r="T46" s="40"/>
      <c r="U46" s="41"/>
      <c r="V46" s="53"/>
      <c r="W46" s="43">
        <f t="shared" si="5"/>
        <v>0</v>
      </c>
      <c r="X46" s="43">
        <f t="shared" si="6"/>
        <v>0</v>
      </c>
      <c r="Y46" s="44" t="s">
        <v>92</v>
      </c>
      <c r="Z46" s="54"/>
      <c r="AA46" s="55"/>
      <c r="AB46" s="47" t="str">
        <f t="shared" si="7"/>
        <v/>
      </c>
      <c r="AC46" s="48">
        <f t="shared" si="23"/>
        <v>0</v>
      </c>
      <c r="AD46" s="172">
        <f t="shared" si="8"/>
        <v>0</v>
      </c>
      <c r="AE46" s="163">
        <f t="shared" si="9"/>
        <v>0</v>
      </c>
      <c r="AF46" s="163">
        <f t="shared" si="10"/>
        <v>0</v>
      </c>
      <c r="AG46" s="163">
        <f t="shared" si="11"/>
        <v>0</v>
      </c>
      <c r="AH46" s="163">
        <f t="shared" si="12"/>
        <v>1</v>
      </c>
      <c r="AI46" s="163">
        <f t="shared" si="13"/>
        <v>1</v>
      </c>
      <c r="AJ46" s="163">
        <f t="shared" si="14"/>
        <v>1</v>
      </c>
    </row>
    <row r="47" spans="1:36" customFormat="1" x14ac:dyDescent="0.25">
      <c r="A47" s="199"/>
      <c r="B47" s="194" t="str">
        <f t="shared" si="17"/>
        <v xml:space="preserve"> </v>
      </c>
      <c r="C47" s="195" t="str">
        <f t="shared" si="18"/>
        <v xml:space="preserve"> 0 </v>
      </c>
      <c r="D47" s="196"/>
      <c r="E47" s="197" t="str">
        <f t="shared" si="19"/>
        <v>00</v>
      </c>
      <c r="F47" s="197" t="str">
        <f t="shared" si="20"/>
        <v>00</v>
      </c>
      <c r="G47" s="198" t="str">
        <f>IF(D47&lt;&gt;"",'Unc. Calculator'!S52,"")</f>
        <v/>
      </c>
      <c r="H47" s="183"/>
      <c r="I47" s="103"/>
      <c r="J47" s="49"/>
      <c r="K47" s="50"/>
      <c r="L47" s="51"/>
      <c r="M47" s="51"/>
      <c r="N47" s="51"/>
      <c r="O47" s="52"/>
      <c r="P47" s="8"/>
      <c r="Q47" s="56"/>
      <c r="R47" s="38"/>
      <c r="S47" s="10"/>
      <c r="T47" s="40"/>
      <c r="U47" s="41"/>
      <c r="V47" s="53"/>
      <c r="W47" s="43">
        <f t="shared" si="5"/>
        <v>0</v>
      </c>
      <c r="X47" s="43">
        <f t="shared" si="6"/>
        <v>0</v>
      </c>
      <c r="Y47" s="44" t="s">
        <v>92</v>
      </c>
      <c r="Z47" s="54"/>
      <c r="AA47" s="55"/>
      <c r="AB47" s="47" t="str">
        <f t="shared" si="7"/>
        <v/>
      </c>
      <c r="AC47" s="48">
        <f t="shared" si="23"/>
        <v>0</v>
      </c>
      <c r="AD47" s="172">
        <f t="shared" si="8"/>
        <v>0</v>
      </c>
      <c r="AE47" s="163">
        <f t="shared" si="9"/>
        <v>0</v>
      </c>
      <c r="AF47" s="163">
        <f t="shared" si="10"/>
        <v>0</v>
      </c>
      <c r="AG47" s="163">
        <f t="shared" si="11"/>
        <v>0</v>
      </c>
      <c r="AH47" s="163">
        <f t="shared" si="12"/>
        <v>1</v>
      </c>
      <c r="AI47" s="163">
        <f t="shared" si="13"/>
        <v>1</v>
      </c>
      <c r="AJ47" s="163">
        <f t="shared" si="14"/>
        <v>1</v>
      </c>
    </row>
    <row r="48" spans="1:36" customFormat="1" x14ac:dyDescent="0.25">
      <c r="A48" s="188"/>
      <c r="B48" s="189" t="str">
        <f t="shared" si="17"/>
        <v xml:space="preserve"> </v>
      </c>
      <c r="C48" s="190" t="str">
        <f t="shared" si="18"/>
        <v xml:space="preserve"> 0 </v>
      </c>
      <c r="D48" s="191"/>
      <c r="E48" s="192" t="str">
        <f t="shared" si="19"/>
        <v>00</v>
      </c>
      <c r="F48" s="192" t="str">
        <f t="shared" si="20"/>
        <v>00</v>
      </c>
      <c r="G48" s="193" t="str">
        <f>IF(D48&lt;&gt;"",'Unc. Calculator'!S53,"")</f>
        <v/>
      </c>
      <c r="H48" s="183"/>
      <c r="I48" s="103"/>
      <c r="J48" s="49"/>
      <c r="K48" s="50"/>
      <c r="L48" s="51"/>
      <c r="M48" s="51"/>
      <c r="N48" s="51"/>
      <c r="O48" s="52"/>
      <c r="P48" s="8"/>
      <c r="Q48" s="56"/>
      <c r="R48" s="38"/>
      <c r="S48" s="10"/>
      <c r="T48" s="40"/>
      <c r="U48" s="41"/>
      <c r="V48" s="53"/>
      <c r="W48" s="43">
        <f t="shared" si="5"/>
        <v>0</v>
      </c>
      <c r="X48" s="43">
        <f t="shared" si="6"/>
        <v>0</v>
      </c>
      <c r="Y48" s="44" t="s">
        <v>92</v>
      </c>
      <c r="Z48" s="54"/>
      <c r="AA48" s="55"/>
      <c r="AB48" s="47" t="str">
        <f t="shared" si="7"/>
        <v/>
      </c>
      <c r="AC48" s="48">
        <f t="shared" si="23"/>
        <v>0</v>
      </c>
      <c r="AD48" s="172">
        <f t="shared" si="8"/>
        <v>0</v>
      </c>
      <c r="AE48" s="163">
        <f t="shared" si="9"/>
        <v>0</v>
      </c>
      <c r="AF48" s="163">
        <f t="shared" si="10"/>
        <v>0</v>
      </c>
      <c r="AG48" s="163">
        <f t="shared" si="11"/>
        <v>0</v>
      </c>
      <c r="AH48" s="163">
        <f t="shared" si="12"/>
        <v>1</v>
      </c>
      <c r="AI48" s="163">
        <f t="shared" si="13"/>
        <v>1</v>
      </c>
      <c r="AJ48" s="163">
        <f t="shared" si="14"/>
        <v>1</v>
      </c>
    </row>
    <row r="49" spans="1:36" customFormat="1" x14ac:dyDescent="0.25">
      <c r="A49" s="199"/>
      <c r="B49" s="194" t="str">
        <f t="shared" si="17"/>
        <v xml:space="preserve"> </v>
      </c>
      <c r="C49" s="195" t="str">
        <f t="shared" si="18"/>
        <v xml:space="preserve"> 0 </v>
      </c>
      <c r="D49" s="196"/>
      <c r="E49" s="197" t="str">
        <f t="shared" si="19"/>
        <v>00</v>
      </c>
      <c r="F49" s="197" t="str">
        <f t="shared" si="20"/>
        <v>00</v>
      </c>
      <c r="G49" s="198" t="str">
        <f>IF(D49&lt;&gt;"",'Unc. Calculator'!S54,"")</f>
        <v/>
      </c>
      <c r="H49" s="183"/>
      <c r="I49" s="103"/>
      <c r="J49" s="49"/>
      <c r="K49" s="50"/>
      <c r="L49" s="51"/>
      <c r="M49" s="51"/>
      <c r="N49" s="51"/>
      <c r="O49" s="52"/>
      <c r="P49" s="8"/>
      <c r="Q49" s="56"/>
      <c r="R49" s="38"/>
      <c r="S49" s="10"/>
      <c r="T49" s="40"/>
      <c r="U49" s="41"/>
      <c r="V49" s="53"/>
      <c r="W49" s="43">
        <f t="shared" si="5"/>
        <v>0</v>
      </c>
      <c r="X49" s="43">
        <f t="shared" si="6"/>
        <v>0</v>
      </c>
      <c r="Y49" s="44" t="s">
        <v>92</v>
      </c>
      <c r="Z49" s="54"/>
      <c r="AA49" s="55"/>
      <c r="AB49" s="47" t="str">
        <f t="shared" si="7"/>
        <v/>
      </c>
      <c r="AC49" s="48">
        <f t="shared" si="23"/>
        <v>0</v>
      </c>
      <c r="AD49" s="172">
        <f t="shared" si="8"/>
        <v>0</v>
      </c>
      <c r="AE49" s="163">
        <f t="shared" si="9"/>
        <v>0</v>
      </c>
      <c r="AF49" s="163">
        <f t="shared" si="10"/>
        <v>0</v>
      </c>
      <c r="AG49" s="163">
        <f t="shared" si="11"/>
        <v>0</v>
      </c>
      <c r="AH49" s="163">
        <f t="shared" si="12"/>
        <v>1</v>
      </c>
      <c r="AI49" s="163">
        <f t="shared" si="13"/>
        <v>1</v>
      </c>
      <c r="AJ49" s="163">
        <f t="shared" si="14"/>
        <v>1</v>
      </c>
    </row>
    <row r="50" spans="1:36" customFormat="1" x14ac:dyDescent="0.25">
      <c r="A50" s="188"/>
      <c r="B50" s="189" t="str">
        <f t="shared" si="17"/>
        <v xml:space="preserve"> </v>
      </c>
      <c r="C50" s="190" t="str">
        <f t="shared" si="18"/>
        <v xml:space="preserve"> 0 </v>
      </c>
      <c r="D50" s="191"/>
      <c r="E50" s="192" t="str">
        <f t="shared" si="19"/>
        <v>00</v>
      </c>
      <c r="F50" s="192" t="str">
        <f t="shared" si="20"/>
        <v>00</v>
      </c>
      <c r="G50" s="193" t="str">
        <f>IF(D50&lt;&gt;"",'Unc. Calculator'!S55,"")</f>
        <v/>
      </c>
      <c r="H50" s="183"/>
      <c r="I50" s="103"/>
      <c r="J50" s="49"/>
      <c r="K50" s="50"/>
      <c r="L50" s="51"/>
      <c r="M50" s="51"/>
      <c r="N50" s="51"/>
      <c r="O50" s="52"/>
      <c r="P50" s="8"/>
      <c r="Q50" s="56"/>
      <c r="R50" s="38"/>
      <c r="S50" s="10"/>
      <c r="T50" s="40"/>
      <c r="U50" s="41"/>
      <c r="V50" s="53"/>
      <c r="W50" s="43">
        <f t="shared" si="5"/>
        <v>0</v>
      </c>
      <c r="X50" s="43">
        <f t="shared" si="6"/>
        <v>0</v>
      </c>
      <c r="Y50" s="44" t="s">
        <v>92</v>
      </c>
      <c r="Z50" s="54"/>
      <c r="AA50" s="55"/>
      <c r="AB50" s="47" t="str">
        <f t="shared" si="7"/>
        <v/>
      </c>
      <c r="AC50" s="48">
        <f t="shared" si="23"/>
        <v>0</v>
      </c>
      <c r="AD50" s="172">
        <f t="shared" si="8"/>
        <v>0</v>
      </c>
      <c r="AE50" s="163">
        <f t="shared" si="9"/>
        <v>0</v>
      </c>
      <c r="AF50" s="163">
        <f t="shared" si="10"/>
        <v>0</v>
      </c>
      <c r="AG50" s="163">
        <f t="shared" si="11"/>
        <v>0</v>
      </c>
      <c r="AH50" s="163">
        <f t="shared" si="12"/>
        <v>1</v>
      </c>
      <c r="AI50" s="163">
        <f t="shared" si="13"/>
        <v>1</v>
      </c>
      <c r="AJ50" s="163">
        <f t="shared" si="14"/>
        <v>1</v>
      </c>
    </row>
    <row r="51" spans="1:36" customFormat="1" x14ac:dyDescent="0.25">
      <c r="A51" s="199"/>
      <c r="B51" s="194" t="str">
        <f t="shared" si="17"/>
        <v xml:space="preserve"> </v>
      </c>
      <c r="C51" s="195" t="str">
        <f t="shared" si="18"/>
        <v xml:space="preserve"> 0 </v>
      </c>
      <c r="D51" s="196"/>
      <c r="E51" s="197" t="str">
        <f t="shared" si="19"/>
        <v>00</v>
      </c>
      <c r="F51" s="197" t="str">
        <f t="shared" si="20"/>
        <v>00</v>
      </c>
      <c r="G51" s="198" t="str">
        <f>IF(D51&lt;&gt;"",'Unc. Calculator'!S56,"")</f>
        <v/>
      </c>
      <c r="H51" s="183"/>
      <c r="I51" s="103"/>
      <c r="J51" s="49"/>
      <c r="K51" s="50"/>
      <c r="L51" s="51"/>
      <c r="M51" s="51"/>
      <c r="N51" s="51"/>
      <c r="O51" s="52"/>
      <c r="P51" s="8"/>
      <c r="Q51" s="56"/>
      <c r="R51" s="38"/>
      <c r="S51" s="10"/>
      <c r="T51" s="40"/>
      <c r="U51" s="41"/>
      <c r="V51" s="53"/>
      <c r="W51" s="43">
        <f t="shared" si="5"/>
        <v>0</v>
      </c>
      <c r="X51" s="43">
        <f t="shared" si="6"/>
        <v>0</v>
      </c>
      <c r="Y51" s="44" t="s">
        <v>92</v>
      </c>
      <c r="Z51" s="54"/>
      <c r="AA51" s="55"/>
      <c r="AB51" s="47" t="str">
        <f t="shared" si="7"/>
        <v/>
      </c>
      <c r="AC51" s="48">
        <f t="shared" si="23"/>
        <v>0</v>
      </c>
      <c r="AD51" s="172">
        <f t="shared" si="8"/>
        <v>0</v>
      </c>
      <c r="AE51" s="163">
        <f t="shared" si="9"/>
        <v>0</v>
      </c>
      <c r="AF51" s="163">
        <f t="shared" si="10"/>
        <v>0</v>
      </c>
      <c r="AG51" s="163">
        <f t="shared" si="11"/>
        <v>0</v>
      </c>
      <c r="AH51" s="163">
        <f t="shared" si="12"/>
        <v>1</v>
      </c>
      <c r="AI51" s="163">
        <f t="shared" si="13"/>
        <v>1</v>
      </c>
      <c r="AJ51" s="163">
        <f t="shared" si="14"/>
        <v>1</v>
      </c>
    </row>
    <row r="52" spans="1:36" customFormat="1" x14ac:dyDescent="0.25">
      <c r="A52" s="188"/>
      <c r="B52" s="189" t="str">
        <f t="shared" si="17"/>
        <v xml:space="preserve"> </v>
      </c>
      <c r="C52" s="190" t="str">
        <f t="shared" si="18"/>
        <v xml:space="preserve"> 0 </v>
      </c>
      <c r="D52" s="191"/>
      <c r="E52" s="192" t="str">
        <f t="shared" si="19"/>
        <v>00</v>
      </c>
      <c r="F52" s="192" t="str">
        <f t="shared" si="20"/>
        <v>00</v>
      </c>
      <c r="G52" s="193" t="str">
        <f>IF(D52&lt;&gt;"",'Unc. Calculator'!S57,"")</f>
        <v/>
      </c>
      <c r="H52" s="183"/>
      <c r="I52" s="103"/>
      <c r="J52" s="49"/>
      <c r="K52" s="50"/>
      <c r="L52" s="51"/>
      <c r="M52" s="51"/>
      <c r="N52" s="51"/>
      <c r="O52" s="52"/>
      <c r="P52" s="8"/>
      <c r="Q52" s="56"/>
      <c r="R52" s="38"/>
      <c r="S52" s="10"/>
      <c r="T52" s="40"/>
      <c r="U52" s="41"/>
      <c r="V52" s="53"/>
      <c r="W52" s="43">
        <f t="shared" si="5"/>
        <v>0</v>
      </c>
      <c r="X52" s="43">
        <f t="shared" si="6"/>
        <v>0</v>
      </c>
      <c r="Y52" s="44" t="s">
        <v>92</v>
      </c>
      <c r="Z52" s="54"/>
      <c r="AA52" s="55"/>
      <c r="AB52" s="47" t="str">
        <f t="shared" si="7"/>
        <v/>
      </c>
      <c r="AC52" s="48">
        <f t="shared" si="23"/>
        <v>0</v>
      </c>
      <c r="AD52" s="172">
        <f t="shared" si="8"/>
        <v>0</v>
      </c>
      <c r="AE52" s="163">
        <f t="shared" si="9"/>
        <v>0</v>
      </c>
      <c r="AF52" s="163">
        <f t="shared" si="10"/>
        <v>0</v>
      </c>
      <c r="AG52" s="163">
        <f t="shared" si="11"/>
        <v>0</v>
      </c>
      <c r="AH52" s="163">
        <f t="shared" si="12"/>
        <v>1</v>
      </c>
      <c r="AI52" s="163">
        <f t="shared" si="13"/>
        <v>1</v>
      </c>
      <c r="AJ52" s="163">
        <f t="shared" si="14"/>
        <v>1</v>
      </c>
    </row>
    <row r="53" spans="1:36" customFormat="1" x14ac:dyDescent="0.25">
      <c r="A53" s="199"/>
      <c r="B53" s="194" t="str">
        <f t="shared" si="17"/>
        <v xml:space="preserve"> </v>
      </c>
      <c r="C53" s="195" t="str">
        <f t="shared" si="18"/>
        <v xml:space="preserve"> 0 </v>
      </c>
      <c r="D53" s="196"/>
      <c r="E53" s="197" t="str">
        <f t="shared" si="19"/>
        <v>00</v>
      </c>
      <c r="F53" s="197" t="str">
        <f t="shared" si="20"/>
        <v>00</v>
      </c>
      <c r="G53" s="198" t="str">
        <f>IF(D53&lt;&gt;"",'Unc. Calculator'!S58,"")</f>
        <v/>
      </c>
      <c r="H53" s="183"/>
      <c r="I53" s="103"/>
      <c r="J53" s="49"/>
      <c r="K53" s="50"/>
      <c r="L53" s="51"/>
      <c r="M53" s="51"/>
      <c r="N53" s="51"/>
      <c r="O53" s="52"/>
      <c r="P53" s="8"/>
      <c r="Q53" s="56"/>
      <c r="R53" s="38"/>
      <c r="S53" s="10"/>
      <c r="T53" s="40"/>
      <c r="U53" s="41"/>
      <c r="V53" s="53"/>
      <c r="W53" s="43">
        <f t="shared" si="5"/>
        <v>0</v>
      </c>
      <c r="X53" s="43">
        <f t="shared" si="6"/>
        <v>0</v>
      </c>
      <c r="Y53" s="44" t="s">
        <v>92</v>
      </c>
      <c r="Z53" s="54"/>
      <c r="AA53" s="55"/>
      <c r="AB53" s="47" t="str">
        <f t="shared" si="7"/>
        <v/>
      </c>
      <c r="AC53" s="48">
        <f t="shared" si="23"/>
        <v>0</v>
      </c>
      <c r="AD53" s="172">
        <f t="shared" si="8"/>
        <v>0</v>
      </c>
      <c r="AE53" s="163">
        <f t="shared" si="9"/>
        <v>0</v>
      </c>
      <c r="AF53" s="163">
        <f t="shared" si="10"/>
        <v>0</v>
      </c>
      <c r="AG53" s="163">
        <f t="shared" si="11"/>
        <v>0</v>
      </c>
      <c r="AH53" s="163">
        <f t="shared" si="12"/>
        <v>1</v>
      </c>
      <c r="AI53" s="163">
        <f t="shared" si="13"/>
        <v>1</v>
      </c>
      <c r="AJ53" s="163">
        <f t="shared" si="14"/>
        <v>1</v>
      </c>
    </row>
    <row r="54" spans="1:36" customFormat="1" x14ac:dyDescent="0.25">
      <c r="A54" s="188"/>
      <c r="B54" s="189" t="str">
        <f t="shared" si="17"/>
        <v xml:space="preserve"> </v>
      </c>
      <c r="C54" s="190" t="str">
        <f t="shared" si="18"/>
        <v xml:space="preserve"> 0 </v>
      </c>
      <c r="D54" s="191"/>
      <c r="E54" s="192" t="str">
        <f t="shared" si="19"/>
        <v>00</v>
      </c>
      <c r="F54" s="192" t="str">
        <f t="shared" si="20"/>
        <v>00</v>
      </c>
      <c r="G54" s="193" t="str">
        <f>IF(D54&lt;&gt;"",'Unc. Calculator'!S59,"")</f>
        <v/>
      </c>
      <c r="H54" s="183"/>
      <c r="I54" s="103"/>
      <c r="J54" s="49"/>
      <c r="K54" s="50"/>
      <c r="L54" s="51"/>
      <c r="M54" s="51"/>
      <c r="N54" s="51"/>
      <c r="O54" s="52"/>
      <c r="P54" s="8"/>
      <c r="Q54" s="56"/>
      <c r="R54" s="38"/>
      <c r="S54" s="10"/>
      <c r="T54" s="40"/>
      <c r="U54" s="41"/>
      <c r="V54" s="53"/>
      <c r="W54" s="43">
        <f t="shared" si="5"/>
        <v>0</v>
      </c>
      <c r="X54" s="43">
        <f t="shared" si="6"/>
        <v>0</v>
      </c>
      <c r="Y54" s="44" t="s">
        <v>92</v>
      </c>
      <c r="Z54" s="54"/>
      <c r="AA54" s="55"/>
      <c r="AB54" s="47" t="str">
        <f t="shared" si="7"/>
        <v/>
      </c>
      <c r="AC54" s="48">
        <f t="shared" si="23"/>
        <v>0</v>
      </c>
      <c r="AD54" s="172">
        <f t="shared" si="8"/>
        <v>0</v>
      </c>
      <c r="AE54" s="163">
        <f t="shared" si="9"/>
        <v>0</v>
      </c>
      <c r="AF54" s="163">
        <f t="shared" si="10"/>
        <v>0</v>
      </c>
      <c r="AG54" s="163">
        <f t="shared" si="11"/>
        <v>0</v>
      </c>
      <c r="AH54" s="163">
        <f t="shared" si="12"/>
        <v>1</v>
      </c>
      <c r="AI54" s="163">
        <f t="shared" si="13"/>
        <v>1</v>
      </c>
      <c r="AJ54" s="163">
        <f t="shared" si="14"/>
        <v>1</v>
      </c>
    </row>
    <row r="55" spans="1:36" customFormat="1" x14ac:dyDescent="0.25">
      <c r="A55" s="199"/>
      <c r="B55" s="194" t="str">
        <f t="shared" si="17"/>
        <v xml:space="preserve"> </v>
      </c>
      <c r="C55" s="195" t="str">
        <f t="shared" si="18"/>
        <v xml:space="preserve"> 0 </v>
      </c>
      <c r="D55" s="196"/>
      <c r="E55" s="197" t="str">
        <f t="shared" si="19"/>
        <v>00</v>
      </c>
      <c r="F55" s="197" t="str">
        <f t="shared" si="20"/>
        <v>00</v>
      </c>
      <c r="G55" s="198" t="str">
        <f>IF(D55&lt;&gt;"",'Unc. Calculator'!S60,"")</f>
        <v/>
      </c>
      <c r="H55" s="183"/>
      <c r="I55" s="103"/>
      <c r="J55" s="49"/>
      <c r="K55" s="50"/>
      <c r="L55" s="51"/>
      <c r="M55" s="51"/>
      <c r="N55" s="51"/>
      <c r="O55" s="52"/>
      <c r="P55" s="8"/>
      <c r="Q55" s="56"/>
      <c r="R55" s="38"/>
      <c r="S55" s="10"/>
      <c r="T55" s="40"/>
      <c r="U55" s="41"/>
      <c r="V55" s="53"/>
      <c r="W55" s="43">
        <f t="shared" si="5"/>
        <v>0</v>
      </c>
      <c r="X55" s="43">
        <f t="shared" si="6"/>
        <v>0</v>
      </c>
      <c r="Y55" s="44" t="s">
        <v>92</v>
      </c>
      <c r="Z55" s="54"/>
      <c r="AA55" s="55"/>
      <c r="AB55" s="47" t="str">
        <f t="shared" si="7"/>
        <v/>
      </c>
      <c r="AC55" s="48">
        <f t="shared" si="23"/>
        <v>0</v>
      </c>
      <c r="AD55" s="172">
        <f t="shared" si="8"/>
        <v>0</v>
      </c>
      <c r="AE55" s="163">
        <f t="shared" si="9"/>
        <v>0</v>
      </c>
      <c r="AF55" s="163">
        <f t="shared" si="10"/>
        <v>0</v>
      </c>
      <c r="AG55" s="163">
        <f t="shared" si="11"/>
        <v>0</v>
      </c>
      <c r="AH55" s="163">
        <f t="shared" si="12"/>
        <v>1</v>
      </c>
      <c r="AI55" s="163">
        <f t="shared" si="13"/>
        <v>1</v>
      </c>
      <c r="AJ55" s="163">
        <f t="shared" si="14"/>
        <v>1</v>
      </c>
    </row>
    <row r="56" spans="1:36" customFormat="1" x14ac:dyDescent="0.25">
      <c r="A56" s="188"/>
      <c r="B56" s="189" t="str">
        <f t="shared" ref="B56:B110" si="26">IF(P56="",CONCATENATE(R56,Y56,S56),CONCATENATE(R56,Y56,P56))</f>
        <v xml:space="preserve"> </v>
      </c>
      <c r="C56" s="190" t="str">
        <f t="shared" ref="C56:C110" si="27">IF(ISERROR(SEARCH("Hz",AD56)),CONCATENATE(U56," ",AD56,T56," ",AB56),CONCATENATE(AB56," ","@"," ",U56,AD56))</f>
        <v xml:space="preserve"> 0 </v>
      </c>
      <c r="D56" s="191"/>
      <c r="E56" s="201" t="str">
        <f t="shared" ref="E56:E110" si="28">CONCATENATE(X56,AD56,T56)</f>
        <v>00</v>
      </c>
      <c r="F56" s="201" t="str">
        <f t="shared" ref="F56:F110" si="29">CONCATENATE(W56,AD56,T56)</f>
        <v>00</v>
      </c>
      <c r="G56" s="193" t="str">
        <f>IF(D56&lt;&gt;"",'Unc. Calculator'!S61,"")</f>
        <v/>
      </c>
      <c r="H56" s="183"/>
      <c r="I56" s="103"/>
      <c r="J56" s="49"/>
      <c r="K56" s="50"/>
      <c r="L56" s="51"/>
      <c r="M56" s="51"/>
      <c r="N56" s="51"/>
      <c r="O56" s="52"/>
      <c r="P56" s="8"/>
      <c r="Q56" s="56"/>
      <c r="R56" s="38"/>
      <c r="S56" s="10"/>
      <c r="T56" s="40"/>
      <c r="U56" s="41"/>
      <c r="V56" s="53"/>
      <c r="W56" s="43">
        <f t="shared" ref="W56:W110" si="30">IF(Q56&lt;&gt;"",TEXT(U56+V56,Q56),U56+V56)</f>
        <v>0</v>
      </c>
      <c r="X56" s="43">
        <f t="shared" ref="X56:X110" si="31">IF(Q56&lt;&gt;"",TEXT(U56-V56,Q56),U56-V56)</f>
        <v>0</v>
      </c>
      <c r="Y56" s="44" t="s">
        <v>92</v>
      </c>
      <c r="Z56" s="54"/>
      <c r="AA56" s="55"/>
      <c r="AB56" s="47" t="str">
        <f t="shared" ref="AB56:AB110" si="32">IF(ISERROR(SEARCH("Hz",AA56)),CONCATENATE(Z56,AA56),CONCATENATE($AA$2,Z56,AA56))</f>
        <v/>
      </c>
      <c r="AC56" s="48">
        <f t="shared" ref="AC56:AC110" si="33">VALUE(D56)</f>
        <v>0</v>
      </c>
      <c r="AD56" s="172">
        <f t="shared" ref="AD56:AD110" si="34">IF(RIGHT(S56,1)="O",CONCATENATE(LEFT(S56,1),"Ω"),IF(S56="DGF","°F",IF(S56="DGC","°C",S56)))</f>
        <v>0</v>
      </c>
      <c r="AE56" s="163">
        <f t="shared" ref="AE56:AE110" si="35">VALUE(D56)</f>
        <v>0</v>
      </c>
      <c r="AF56" s="163">
        <f t="shared" ref="AF56:AF110" si="36">VALUE(W56)</f>
        <v>0</v>
      </c>
      <c r="AG56" s="163">
        <f t="shared" ref="AG56:AG110" si="37">VALUE(X56)</f>
        <v>0</v>
      </c>
      <c r="AH56" s="163">
        <f t="shared" ref="AH56:AH110" si="38">IF(AND(AI56=1,AJ56=1),1,0)</f>
        <v>1</v>
      </c>
      <c r="AI56" s="163">
        <f t="shared" ref="AI56:AI110" si="39">IF(AE56&lt;AG56,0,1)</f>
        <v>1</v>
      </c>
      <c r="AJ56" s="163">
        <f t="shared" ref="AJ56:AJ110" si="40">IF(AE56&gt;AF56,0,1)</f>
        <v>1</v>
      </c>
    </row>
    <row r="57" spans="1:36" customFormat="1" x14ac:dyDescent="0.25">
      <c r="A57" s="199"/>
      <c r="B57" s="194" t="str">
        <f t="shared" si="26"/>
        <v xml:space="preserve"> </v>
      </c>
      <c r="C57" s="195" t="str">
        <f t="shared" si="27"/>
        <v xml:space="preserve"> 0 </v>
      </c>
      <c r="D57" s="196"/>
      <c r="E57" s="200" t="str">
        <f t="shared" si="28"/>
        <v>00</v>
      </c>
      <c r="F57" s="200" t="str">
        <f t="shared" si="29"/>
        <v>00</v>
      </c>
      <c r="G57" s="198" t="str">
        <f>IF(D57&lt;&gt;"",'Unc. Calculator'!S62,"")</f>
        <v/>
      </c>
      <c r="H57" s="183"/>
      <c r="I57" s="103"/>
      <c r="J57" s="49"/>
      <c r="K57" s="50"/>
      <c r="L57" s="51"/>
      <c r="M57" s="51"/>
      <c r="N57" s="51"/>
      <c r="O57" s="52"/>
      <c r="P57" s="8"/>
      <c r="Q57" s="56"/>
      <c r="R57" s="38"/>
      <c r="S57" s="10"/>
      <c r="T57" s="40"/>
      <c r="U57" s="41"/>
      <c r="V57" s="53"/>
      <c r="W57" s="43">
        <f t="shared" si="30"/>
        <v>0</v>
      </c>
      <c r="X57" s="43">
        <f t="shared" si="31"/>
        <v>0</v>
      </c>
      <c r="Y57" s="44" t="s">
        <v>92</v>
      </c>
      <c r="Z57" s="54"/>
      <c r="AA57" s="55"/>
      <c r="AB57" s="47" t="str">
        <f t="shared" si="32"/>
        <v/>
      </c>
      <c r="AC57" s="48">
        <f t="shared" si="33"/>
        <v>0</v>
      </c>
      <c r="AD57" s="172">
        <f t="shared" si="34"/>
        <v>0</v>
      </c>
      <c r="AE57" s="163">
        <f t="shared" si="35"/>
        <v>0</v>
      </c>
      <c r="AF57" s="163">
        <f t="shared" si="36"/>
        <v>0</v>
      </c>
      <c r="AG57" s="163">
        <f t="shared" si="37"/>
        <v>0</v>
      </c>
      <c r="AH57" s="163">
        <f t="shared" si="38"/>
        <v>1</v>
      </c>
      <c r="AI57" s="163">
        <f t="shared" si="39"/>
        <v>1</v>
      </c>
      <c r="AJ57" s="163">
        <f t="shared" si="40"/>
        <v>1</v>
      </c>
    </row>
    <row r="58" spans="1:36" customFormat="1" x14ac:dyDescent="0.25">
      <c r="A58" s="188"/>
      <c r="B58" s="189" t="str">
        <f t="shared" si="26"/>
        <v xml:space="preserve"> </v>
      </c>
      <c r="C58" s="190" t="str">
        <f t="shared" si="27"/>
        <v xml:space="preserve"> 0 </v>
      </c>
      <c r="D58" s="191"/>
      <c r="E58" s="201" t="str">
        <f t="shared" si="28"/>
        <v>00</v>
      </c>
      <c r="F58" s="201" t="str">
        <f t="shared" si="29"/>
        <v>00</v>
      </c>
      <c r="G58" s="193" t="str">
        <f>IF(D58&lt;&gt;"",'Unc. Calculator'!S63,"")</f>
        <v/>
      </c>
      <c r="H58" s="183"/>
      <c r="I58" s="103"/>
      <c r="J58" s="49"/>
      <c r="K58" s="50"/>
      <c r="L58" s="51"/>
      <c r="M58" s="51"/>
      <c r="N58" s="51"/>
      <c r="O58" s="52"/>
      <c r="P58" s="8"/>
      <c r="Q58" s="56"/>
      <c r="R58" s="38"/>
      <c r="S58" s="10"/>
      <c r="T58" s="40"/>
      <c r="U58" s="41"/>
      <c r="V58" s="53"/>
      <c r="W58" s="43">
        <f t="shared" si="30"/>
        <v>0</v>
      </c>
      <c r="X58" s="43">
        <f t="shared" si="31"/>
        <v>0</v>
      </c>
      <c r="Y58" s="44" t="s">
        <v>92</v>
      </c>
      <c r="Z58" s="54"/>
      <c r="AA58" s="55"/>
      <c r="AB58" s="47" t="str">
        <f t="shared" si="32"/>
        <v/>
      </c>
      <c r="AC58" s="48">
        <f t="shared" si="33"/>
        <v>0</v>
      </c>
      <c r="AD58" s="172">
        <f t="shared" si="34"/>
        <v>0</v>
      </c>
      <c r="AE58" s="163">
        <f t="shared" si="35"/>
        <v>0</v>
      </c>
      <c r="AF58" s="163">
        <f t="shared" si="36"/>
        <v>0</v>
      </c>
      <c r="AG58" s="163">
        <f t="shared" si="37"/>
        <v>0</v>
      </c>
      <c r="AH58" s="163">
        <f t="shared" si="38"/>
        <v>1</v>
      </c>
      <c r="AI58" s="163">
        <f t="shared" si="39"/>
        <v>1</v>
      </c>
      <c r="AJ58" s="163">
        <f t="shared" si="40"/>
        <v>1</v>
      </c>
    </row>
    <row r="59" spans="1:36" customFormat="1" x14ac:dyDescent="0.25">
      <c r="A59" s="199"/>
      <c r="B59" s="194" t="str">
        <f t="shared" si="26"/>
        <v xml:space="preserve"> </v>
      </c>
      <c r="C59" s="195" t="str">
        <f t="shared" si="27"/>
        <v xml:space="preserve"> 0 </v>
      </c>
      <c r="D59" s="196"/>
      <c r="E59" s="200" t="str">
        <f t="shared" si="28"/>
        <v>00</v>
      </c>
      <c r="F59" s="200" t="str">
        <f t="shared" si="29"/>
        <v>00</v>
      </c>
      <c r="G59" s="198" t="str">
        <f>IF(D59&lt;&gt;"",'Unc. Calculator'!S64,"")</f>
        <v/>
      </c>
      <c r="H59" s="183"/>
      <c r="I59" s="103"/>
      <c r="J59" s="49"/>
      <c r="K59" s="50"/>
      <c r="L59" s="51"/>
      <c r="M59" s="51"/>
      <c r="N59" s="51"/>
      <c r="O59" s="52"/>
      <c r="P59" s="8"/>
      <c r="Q59" s="56"/>
      <c r="R59" s="38"/>
      <c r="S59" s="10"/>
      <c r="T59" s="40"/>
      <c r="U59" s="41"/>
      <c r="V59" s="53"/>
      <c r="W59" s="43">
        <f t="shared" si="30"/>
        <v>0</v>
      </c>
      <c r="X59" s="43">
        <f t="shared" si="31"/>
        <v>0</v>
      </c>
      <c r="Y59" s="44" t="s">
        <v>92</v>
      </c>
      <c r="Z59" s="54"/>
      <c r="AA59" s="55"/>
      <c r="AB59" s="47" t="str">
        <f t="shared" si="32"/>
        <v/>
      </c>
      <c r="AC59" s="48">
        <f t="shared" si="33"/>
        <v>0</v>
      </c>
      <c r="AD59" s="172">
        <f t="shared" si="34"/>
        <v>0</v>
      </c>
      <c r="AE59" s="163">
        <f t="shared" si="35"/>
        <v>0</v>
      </c>
      <c r="AF59" s="163">
        <f t="shared" si="36"/>
        <v>0</v>
      </c>
      <c r="AG59" s="163">
        <f t="shared" si="37"/>
        <v>0</v>
      </c>
      <c r="AH59" s="163">
        <f t="shared" si="38"/>
        <v>1</v>
      </c>
      <c r="AI59" s="163">
        <f t="shared" si="39"/>
        <v>1</v>
      </c>
      <c r="AJ59" s="163">
        <f t="shared" si="40"/>
        <v>1</v>
      </c>
    </row>
    <row r="60" spans="1:36" customFormat="1" x14ac:dyDescent="0.25">
      <c r="A60" s="188"/>
      <c r="B60" s="189" t="str">
        <f t="shared" si="26"/>
        <v xml:space="preserve"> </v>
      </c>
      <c r="C60" s="190" t="str">
        <f t="shared" si="27"/>
        <v xml:space="preserve"> 0 </v>
      </c>
      <c r="D60" s="191"/>
      <c r="E60" s="201" t="str">
        <f t="shared" si="28"/>
        <v>00</v>
      </c>
      <c r="F60" s="201" t="str">
        <f t="shared" si="29"/>
        <v>00</v>
      </c>
      <c r="G60" s="193" t="str">
        <f>IF(D60&lt;&gt;"",'Unc. Calculator'!S65,"")</f>
        <v/>
      </c>
      <c r="H60" s="183"/>
      <c r="I60" s="103"/>
      <c r="J60" s="49"/>
      <c r="K60" s="50"/>
      <c r="L60" s="51"/>
      <c r="M60" s="51"/>
      <c r="N60" s="51"/>
      <c r="O60" s="52"/>
      <c r="P60" s="8"/>
      <c r="Q60" s="56"/>
      <c r="R60" s="38"/>
      <c r="S60" s="10"/>
      <c r="T60" s="40"/>
      <c r="U60" s="41"/>
      <c r="V60" s="53"/>
      <c r="W60" s="43">
        <f t="shared" si="30"/>
        <v>0</v>
      </c>
      <c r="X60" s="43">
        <f t="shared" si="31"/>
        <v>0</v>
      </c>
      <c r="Y60" s="44" t="s">
        <v>92</v>
      </c>
      <c r="Z60" s="54"/>
      <c r="AA60" s="55"/>
      <c r="AB60" s="47" t="str">
        <f t="shared" si="32"/>
        <v/>
      </c>
      <c r="AC60" s="48">
        <f t="shared" si="33"/>
        <v>0</v>
      </c>
      <c r="AD60" s="172">
        <f t="shared" si="34"/>
        <v>0</v>
      </c>
      <c r="AE60" s="163">
        <f t="shared" si="35"/>
        <v>0</v>
      </c>
      <c r="AF60" s="163">
        <f t="shared" si="36"/>
        <v>0</v>
      </c>
      <c r="AG60" s="163">
        <f t="shared" si="37"/>
        <v>0</v>
      </c>
      <c r="AH60" s="163">
        <f t="shared" si="38"/>
        <v>1</v>
      </c>
      <c r="AI60" s="163">
        <f t="shared" si="39"/>
        <v>1</v>
      </c>
      <c r="AJ60" s="163">
        <f t="shared" si="40"/>
        <v>1</v>
      </c>
    </row>
    <row r="61" spans="1:36" customFormat="1" x14ac:dyDescent="0.25">
      <c r="A61" s="199"/>
      <c r="B61" s="194" t="str">
        <f t="shared" si="26"/>
        <v xml:space="preserve"> </v>
      </c>
      <c r="C61" s="195" t="str">
        <f t="shared" si="27"/>
        <v xml:space="preserve"> 0 </v>
      </c>
      <c r="D61" s="196"/>
      <c r="E61" s="200" t="str">
        <f t="shared" si="28"/>
        <v>00</v>
      </c>
      <c r="F61" s="200" t="str">
        <f t="shared" si="29"/>
        <v>00</v>
      </c>
      <c r="G61" s="198" t="str">
        <f>IF(D61&lt;&gt;"",'Unc. Calculator'!S66,"")</f>
        <v/>
      </c>
      <c r="H61" s="183"/>
      <c r="I61" s="103"/>
      <c r="J61" s="49"/>
      <c r="K61" s="50"/>
      <c r="L61" s="51"/>
      <c r="M61" s="51"/>
      <c r="N61" s="51"/>
      <c r="O61" s="52"/>
      <c r="P61" s="8"/>
      <c r="Q61" s="56"/>
      <c r="R61" s="38"/>
      <c r="S61" s="10"/>
      <c r="T61" s="40"/>
      <c r="U61" s="41"/>
      <c r="V61" s="53"/>
      <c r="W61" s="43">
        <f t="shared" si="30"/>
        <v>0</v>
      </c>
      <c r="X61" s="43">
        <f t="shared" si="31"/>
        <v>0</v>
      </c>
      <c r="Y61" s="44" t="s">
        <v>92</v>
      </c>
      <c r="Z61" s="54"/>
      <c r="AA61" s="55"/>
      <c r="AB61" s="47" t="str">
        <f t="shared" si="32"/>
        <v/>
      </c>
      <c r="AC61" s="48">
        <f t="shared" si="33"/>
        <v>0</v>
      </c>
      <c r="AD61" s="172">
        <f t="shared" si="34"/>
        <v>0</v>
      </c>
      <c r="AE61" s="163">
        <f t="shared" si="35"/>
        <v>0</v>
      </c>
      <c r="AF61" s="163">
        <f t="shared" si="36"/>
        <v>0</v>
      </c>
      <c r="AG61" s="163">
        <f t="shared" si="37"/>
        <v>0</v>
      </c>
      <c r="AH61" s="163">
        <f t="shared" si="38"/>
        <v>1</v>
      </c>
      <c r="AI61" s="163">
        <f t="shared" si="39"/>
        <v>1</v>
      </c>
      <c r="AJ61" s="163">
        <f t="shared" si="40"/>
        <v>1</v>
      </c>
    </row>
    <row r="62" spans="1:36" customFormat="1" x14ac:dyDescent="0.25">
      <c r="A62" s="188"/>
      <c r="B62" s="189" t="str">
        <f t="shared" si="26"/>
        <v xml:space="preserve"> </v>
      </c>
      <c r="C62" s="190" t="str">
        <f t="shared" si="27"/>
        <v xml:space="preserve"> 0 </v>
      </c>
      <c r="D62" s="191"/>
      <c r="E62" s="201" t="str">
        <f t="shared" si="28"/>
        <v>00</v>
      </c>
      <c r="F62" s="201" t="str">
        <f t="shared" si="29"/>
        <v>00</v>
      </c>
      <c r="G62" s="193" t="str">
        <f>IF(D62&lt;&gt;"",'Unc. Calculator'!S67,"")</f>
        <v/>
      </c>
      <c r="H62" s="183"/>
      <c r="I62" s="103"/>
      <c r="J62" s="49"/>
      <c r="K62" s="50"/>
      <c r="L62" s="51"/>
      <c r="M62" s="51"/>
      <c r="N62" s="51"/>
      <c r="O62" s="52"/>
      <c r="P62" s="8"/>
      <c r="Q62" s="56"/>
      <c r="R62" s="38"/>
      <c r="S62" s="10"/>
      <c r="T62" s="40"/>
      <c r="U62" s="41"/>
      <c r="V62" s="53"/>
      <c r="W62" s="43">
        <f t="shared" si="30"/>
        <v>0</v>
      </c>
      <c r="X62" s="43">
        <f t="shared" si="31"/>
        <v>0</v>
      </c>
      <c r="Y62" s="44" t="s">
        <v>92</v>
      </c>
      <c r="Z62" s="54"/>
      <c r="AA62" s="55"/>
      <c r="AB62" s="47" t="str">
        <f t="shared" si="32"/>
        <v/>
      </c>
      <c r="AC62" s="48">
        <f t="shared" si="33"/>
        <v>0</v>
      </c>
      <c r="AD62" s="172">
        <f t="shared" si="34"/>
        <v>0</v>
      </c>
      <c r="AE62" s="163">
        <f t="shared" si="35"/>
        <v>0</v>
      </c>
      <c r="AF62" s="163">
        <f t="shared" si="36"/>
        <v>0</v>
      </c>
      <c r="AG62" s="163">
        <f t="shared" si="37"/>
        <v>0</v>
      </c>
      <c r="AH62" s="163">
        <f t="shared" si="38"/>
        <v>1</v>
      </c>
      <c r="AI62" s="163">
        <f t="shared" si="39"/>
        <v>1</v>
      </c>
      <c r="AJ62" s="163">
        <f t="shared" si="40"/>
        <v>1</v>
      </c>
    </row>
    <row r="63" spans="1:36" customFormat="1" x14ac:dyDescent="0.25">
      <c r="A63" s="199"/>
      <c r="B63" s="194" t="str">
        <f t="shared" si="26"/>
        <v xml:space="preserve"> </v>
      </c>
      <c r="C63" s="195" t="str">
        <f t="shared" si="27"/>
        <v xml:space="preserve"> 0 </v>
      </c>
      <c r="D63" s="196"/>
      <c r="E63" s="200" t="str">
        <f t="shared" si="28"/>
        <v>00</v>
      </c>
      <c r="F63" s="200" t="str">
        <f t="shared" si="29"/>
        <v>00</v>
      </c>
      <c r="G63" s="198" t="str">
        <f>IF(D63&lt;&gt;"",'Unc. Calculator'!S68,"")</f>
        <v/>
      </c>
      <c r="H63" s="183"/>
      <c r="I63" s="103"/>
      <c r="J63" s="49"/>
      <c r="K63" s="50"/>
      <c r="L63" s="51"/>
      <c r="M63" s="51"/>
      <c r="N63" s="51"/>
      <c r="O63" s="52"/>
      <c r="P63" s="8"/>
      <c r="Q63" s="56"/>
      <c r="R63" s="38"/>
      <c r="S63" s="10"/>
      <c r="T63" s="40"/>
      <c r="U63" s="41"/>
      <c r="V63" s="53"/>
      <c r="W63" s="43">
        <f t="shared" si="30"/>
        <v>0</v>
      </c>
      <c r="X63" s="43">
        <f t="shared" si="31"/>
        <v>0</v>
      </c>
      <c r="Y63" s="44" t="s">
        <v>92</v>
      </c>
      <c r="Z63" s="54"/>
      <c r="AA63" s="55"/>
      <c r="AB63" s="47" t="str">
        <f t="shared" si="32"/>
        <v/>
      </c>
      <c r="AC63" s="48">
        <f t="shared" si="33"/>
        <v>0</v>
      </c>
      <c r="AD63" s="172">
        <f t="shared" si="34"/>
        <v>0</v>
      </c>
      <c r="AE63" s="163">
        <f t="shared" si="35"/>
        <v>0</v>
      </c>
      <c r="AF63" s="163">
        <f t="shared" si="36"/>
        <v>0</v>
      </c>
      <c r="AG63" s="163">
        <f t="shared" si="37"/>
        <v>0</v>
      </c>
      <c r="AH63" s="163">
        <f t="shared" si="38"/>
        <v>1</v>
      </c>
      <c r="AI63" s="163">
        <f t="shared" si="39"/>
        <v>1</v>
      </c>
      <c r="AJ63" s="163">
        <f t="shared" si="40"/>
        <v>1</v>
      </c>
    </row>
    <row r="64" spans="1:36" customFormat="1" x14ac:dyDescent="0.25">
      <c r="A64" s="188"/>
      <c r="B64" s="189" t="str">
        <f t="shared" si="26"/>
        <v xml:space="preserve"> </v>
      </c>
      <c r="C64" s="190" t="str">
        <f t="shared" si="27"/>
        <v xml:space="preserve"> 0 </v>
      </c>
      <c r="D64" s="191"/>
      <c r="E64" s="201" t="str">
        <f t="shared" si="28"/>
        <v>00</v>
      </c>
      <c r="F64" s="201" t="str">
        <f t="shared" si="29"/>
        <v>00</v>
      </c>
      <c r="G64" s="193" t="str">
        <f>IF(D64&lt;&gt;"",'Unc. Calculator'!S69,"")</f>
        <v/>
      </c>
      <c r="H64" s="183"/>
      <c r="I64" s="103"/>
      <c r="J64" s="49"/>
      <c r="K64" s="50"/>
      <c r="L64" s="51"/>
      <c r="M64" s="51"/>
      <c r="N64" s="51"/>
      <c r="O64" s="52"/>
      <c r="P64" s="8"/>
      <c r="Q64" s="56"/>
      <c r="R64" s="38"/>
      <c r="S64" s="10"/>
      <c r="T64" s="40"/>
      <c r="U64" s="41"/>
      <c r="V64" s="53"/>
      <c r="W64" s="43">
        <f t="shared" si="30"/>
        <v>0</v>
      </c>
      <c r="X64" s="43">
        <f t="shared" si="31"/>
        <v>0</v>
      </c>
      <c r="Y64" s="44" t="s">
        <v>92</v>
      </c>
      <c r="Z64" s="54"/>
      <c r="AA64" s="55"/>
      <c r="AB64" s="47" t="str">
        <f t="shared" si="32"/>
        <v/>
      </c>
      <c r="AC64" s="48">
        <f t="shared" si="33"/>
        <v>0</v>
      </c>
      <c r="AD64" s="172">
        <f t="shared" si="34"/>
        <v>0</v>
      </c>
      <c r="AE64" s="163">
        <f t="shared" si="35"/>
        <v>0</v>
      </c>
      <c r="AF64" s="163">
        <f t="shared" si="36"/>
        <v>0</v>
      </c>
      <c r="AG64" s="163">
        <f t="shared" si="37"/>
        <v>0</v>
      </c>
      <c r="AH64" s="163">
        <f t="shared" si="38"/>
        <v>1</v>
      </c>
      <c r="AI64" s="163">
        <f t="shared" si="39"/>
        <v>1</v>
      </c>
      <c r="AJ64" s="163">
        <f t="shared" si="40"/>
        <v>1</v>
      </c>
    </row>
    <row r="65" spans="1:36" customFormat="1" x14ac:dyDescent="0.25">
      <c r="A65" s="199"/>
      <c r="B65" s="194" t="str">
        <f t="shared" si="26"/>
        <v xml:space="preserve"> </v>
      </c>
      <c r="C65" s="195" t="str">
        <f t="shared" si="27"/>
        <v xml:space="preserve"> 0 </v>
      </c>
      <c r="D65" s="196"/>
      <c r="E65" s="200" t="str">
        <f t="shared" si="28"/>
        <v>00</v>
      </c>
      <c r="F65" s="200" t="str">
        <f t="shared" si="29"/>
        <v>00</v>
      </c>
      <c r="G65" s="198" t="str">
        <f>IF(D65&lt;&gt;"",'Unc. Calculator'!S70,"")</f>
        <v/>
      </c>
      <c r="H65" s="183"/>
      <c r="I65" s="103"/>
      <c r="J65" s="49"/>
      <c r="K65" s="50"/>
      <c r="L65" s="51"/>
      <c r="M65" s="51"/>
      <c r="N65" s="51"/>
      <c r="O65" s="52"/>
      <c r="P65" s="8"/>
      <c r="Q65" s="56"/>
      <c r="R65" s="38"/>
      <c r="S65" s="10"/>
      <c r="T65" s="40"/>
      <c r="U65" s="41"/>
      <c r="V65" s="53"/>
      <c r="W65" s="43">
        <f t="shared" si="30"/>
        <v>0</v>
      </c>
      <c r="X65" s="43">
        <f t="shared" si="31"/>
        <v>0</v>
      </c>
      <c r="Y65" s="44" t="s">
        <v>92</v>
      </c>
      <c r="Z65" s="54"/>
      <c r="AA65" s="55"/>
      <c r="AB65" s="47" t="str">
        <f t="shared" si="32"/>
        <v/>
      </c>
      <c r="AC65" s="48">
        <f t="shared" si="33"/>
        <v>0</v>
      </c>
      <c r="AD65" s="172">
        <f t="shared" si="34"/>
        <v>0</v>
      </c>
      <c r="AE65" s="163">
        <f t="shared" si="35"/>
        <v>0</v>
      </c>
      <c r="AF65" s="163">
        <f t="shared" si="36"/>
        <v>0</v>
      </c>
      <c r="AG65" s="163">
        <f t="shared" si="37"/>
        <v>0</v>
      </c>
      <c r="AH65" s="163">
        <f t="shared" si="38"/>
        <v>1</v>
      </c>
      <c r="AI65" s="163">
        <f t="shared" si="39"/>
        <v>1</v>
      </c>
      <c r="AJ65" s="163">
        <f t="shared" si="40"/>
        <v>1</v>
      </c>
    </row>
    <row r="66" spans="1:36" customFormat="1" x14ac:dyDescent="0.25">
      <c r="A66" s="188"/>
      <c r="B66" s="189" t="str">
        <f t="shared" si="26"/>
        <v xml:space="preserve"> </v>
      </c>
      <c r="C66" s="190" t="str">
        <f t="shared" si="27"/>
        <v xml:space="preserve"> 0 </v>
      </c>
      <c r="D66" s="191"/>
      <c r="E66" s="201" t="str">
        <f t="shared" si="28"/>
        <v>00</v>
      </c>
      <c r="F66" s="201" t="str">
        <f t="shared" si="29"/>
        <v>00</v>
      </c>
      <c r="G66" s="193" t="str">
        <f>IF(D66&lt;&gt;"",'Unc. Calculator'!S71,"")</f>
        <v/>
      </c>
      <c r="H66" s="183"/>
      <c r="I66" s="103"/>
      <c r="J66" s="49"/>
      <c r="K66" s="50"/>
      <c r="L66" s="51"/>
      <c r="M66" s="51"/>
      <c r="N66" s="51"/>
      <c r="O66" s="52"/>
      <c r="P66" s="8"/>
      <c r="Q66" s="56"/>
      <c r="R66" s="38"/>
      <c r="S66" s="10"/>
      <c r="T66" s="40"/>
      <c r="U66" s="41"/>
      <c r="V66" s="53"/>
      <c r="W66" s="43">
        <f t="shared" si="30"/>
        <v>0</v>
      </c>
      <c r="X66" s="43">
        <f t="shared" si="31"/>
        <v>0</v>
      </c>
      <c r="Y66" s="44" t="s">
        <v>92</v>
      </c>
      <c r="Z66" s="54"/>
      <c r="AA66" s="55"/>
      <c r="AB66" s="47" t="str">
        <f t="shared" si="32"/>
        <v/>
      </c>
      <c r="AC66" s="48">
        <f t="shared" si="33"/>
        <v>0</v>
      </c>
      <c r="AD66" s="172">
        <f t="shared" si="34"/>
        <v>0</v>
      </c>
      <c r="AE66" s="163">
        <f t="shared" si="35"/>
        <v>0</v>
      </c>
      <c r="AF66" s="163">
        <f t="shared" si="36"/>
        <v>0</v>
      </c>
      <c r="AG66" s="163">
        <f t="shared" si="37"/>
        <v>0</v>
      </c>
      <c r="AH66" s="163">
        <f t="shared" si="38"/>
        <v>1</v>
      </c>
      <c r="AI66" s="163">
        <f t="shared" si="39"/>
        <v>1</v>
      </c>
      <c r="AJ66" s="163">
        <f t="shared" si="40"/>
        <v>1</v>
      </c>
    </row>
    <row r="67" spans="1:36" customFormat="1" x14ac:dyDescent="0.25">
      <c r="A67" s="199"/>
      <c r="B67" s="194" t="str">
        <f t="shared" si="26"/>
        <v xml:space="preserve"> </v>
      </c>
      <c r="C67" s="195" t="str">
        <f t="shared" si="27"/>
        <v xml:space="preserve"> 0 </v>
      </c>
      <c r="D67" s="196"/>
      <c r="E67" s="200" t="str">
        <f t="shared" si="28"/>
        <v>00</v>
      </c>
      <c r="F67" s="200" t="str">
        <f t="shared" si="29"/>
        <v>00</v>
      </c>
      <c r="G67" s="198" t="str">
        <f>IF(D67&lt;&gt;"",'Unc. Calculator'!S72,"")</f>
        <v/>
      </c>
      <c r="H67" s="183"/>
      <c r="I67" s="103"/>
      <c r="J67" s="49"/>
      <c r="K67" s="50"/>
      <c r="L67" s="51"/>
      <c r="M67" s="51"/>
      <c r="N67" s="51"/>
      <c r="O67" s="52"/>
      <c r="P67" s="8"/>
      <c r="Q67" s="56"/>
      <c r="R67" s="38"/>
      <c r="S67" s="10"/>
      <c r="T67" s="40"/>
      <c r="U67" s="41"/>
      <c r="V67" s="53"/>
      <c r="W67" s="43">
        <f t="shared" si="30"/>
        <v>0</v>
      </c>
      <c r="X67" s="43">
        <f t="shared" si="31"/>
        <v>0</v>
      </c>
      <c r="Y67" s="44" t="s">
        <v>92</v>
      </c>
      <c r="Z67" s="54"/>
      <c r="AA67" s="55"/>
      <c r="AB67" s="47" t="str">
        <f t="shared" si="32"/>
        <v/>
      </c>
      <c r="AC67" s="48">
        <f t="shared" si="33"/>
        <v>0</v>
      </c>
      <c r="AD67" s="172">
        <f t="shared" si="34"/>
        <v>0</v>
      </c>
      <c r="AE67" s="163">
        <f t="shared" si="35"/>
        <v>0</v>
      </c>
      <c r="AF67" s="163">
        <f t="shared" si="36"/>
        <v>0</v>
      </c>
      <c r="AG67" s="163">
        <f t="shared" si="37"/>
        <v>0</v>
      </c>
      <c r="AH67" s="163">
        <f t="shared" si="38"/>
        <v>1</v>
      </c>
      <c r="AI67" s="163">
        <f t="shared" si="39"/>
        <v>1</v>
      </c>
      <c r="AJ67" s="163">
        <f t="shared" si="40"/>
        <v>1</v>
      </c>
    </row>
    <row r="68" spans="1:36" customFormat="1" x14ac:dyDescent="0.25">
      <c r="A68" s="188"/>
      <c r="B68" s="189" t="str">
        <f t="shared" si="26"/>
        <v xml:space="preserve"> </v>
      </c>
      <c r="C68" s="190" t="str">
        <f t="shared" si="27"/>
        <v xml:space="preserve"> 0 </v>
      </c>
      <c r="D68" s="191"/>
      <c r="E68" s="201" t="str">
        <f t="shared" si="28"/>
        <v>00</v>
      </c>
      <c r="F68" s="201" t="str">
        <f t="shared" si="29"/>
        <v>00</v>
      </c>
      <c r="G68" s="193" t="str">
        <f>IF(D68&lt;&gt;"",'Unc. Calculator'!S73,"")</f>
        <v/>
      </c>
      <c r="H68" s="183"/>
      <c r="I68" s="103"/>
      <c r="J68" s="49"/>
      <c r="K68" s="50"/>
      <c r="L68" s="51"/>
      <c r="M68" s="51"/>
      <c r="N68" s="51"/>
      <c r="O68" s="52"/>
      <c r="P68" s="8"/>
      <c r="Q68" s="56"/>
      <c r="R68" s="38"/>
      <c r="S68" s="10"/>
      <c r="T68" s="40"/>
      <c r="U68" s="41"/>
      <c r="V68" s="53"/>
      <c r="W68" s="43">
        <f t="shared" si="30"/>
        <v>0</v>
      </c>
      <c r="X68" s="43">
        <f t="shared" si="31"/>
        <v>0</v>
      </c>
      <c r="Y68" s="44" t="s">
        <v>92</v>
      </c>
      <c r="Z68" s="54"/>
      <c r="AA68" s="55"/>
      <c r="AB68" s="47" t="str">
        <f t="shared" si="32"/>
        <v/>
      </c>
      <c r="AC68" s="48">
        <f t="shared" si="33"/>
        <v>0</v>
      </c>
      <c r="AD68" s="172">
        <f t="shared" si="34"/>
        <v>0</v>
      </c>
      <c r="AE68" s="163">
        <f t="shared" si="35"/>
        <v>0</v>
      </c>
      <c r="AF68" s="163">
        <f t="shared" si="36"/>
        <v>0</v>
      </c>
      <c r="AG68" s="163">
        <f t="shared" si="37"/>
        <v>0</v>
      </c>
      <c r="AH68" s="163">
        <f t="shared" si="38"/>
        <v>1</v>
      </c>
      <c r="AI68" s="163">
        <f t="shared" si="39"/>
        <v>1</v>
      </c>
      <c r="AJ68" s="163">
        <f t="shared" si="40"/>
        <v>1</v>
      </c>
    </row>
    <row r="69" spans="1:36" customFormat="1" x14ac:dyDescent="0.25">
      <c r="A69" s="199"/>
      <c r="B69" s="194" t="str">
        <f t="shared" si="26"/>
        <v xml:space="preserve"> </v>
      </c>
      <c r="C69" s="195" t="str">
        <f t="shared" si="27"/>
        <v xml:space="preserve"> 0 </v>
      </c>
      <c r="D69" s="196"/>
      <c r="E69" s="200" t="str">
        <f t="shared" si="28"/>
        <v>00</v>
      </c>
      <c r="F69" s="200" t="str">
        <f t="shared" si="29"/>
        <v>00</v>
      </c>
      <c r="G69" s="198" t="str">
        <f>IF(D69&lt;&gt;"",'Unc. Calculator'!S74,"")</f>
        <v/>
      </c>
      <c r="H69" s="183"/>
      <c r="I69" s="103"/>
      <c r="J69" s="49"/>
      <c r="K69" s="50"/>
      <c r="L69" s="51"/>
      <c r="M69" s="51"/>
      <c r="N69" s="51"/>
      <c r="O69" s="52"/>
      <c r="P69" s="8"/>
      <c r="Q69" s="56"/>
      <c r="R69" s="38"/>
      <c r="S69" s="10"/>
      <c r="T69" s="40"/>
      <c r="U69" s="41"/>
      <c r="V69" s="53"/>
      <c r="W69" s="43">
        <f t="shared" si="30"/>
        <v>0</v>
      </c>
      <c r="X69" s="43">
        <f t="shared" si="31"/>
        <v>0</v>
      </c>
      <c r="Y69" s="44" t="s">
        <v>92</v>
      </c>
      <c r="Z69" s="54"/>
      <c r="AA69" s="55"/>
      <c r="AB69" s="47" t="str">
        <f t="shared" si="32"/>
        <v/>
      </c>
      <c r="AC69" s="48">
        <f t="shared" si="33"/>
        <v>0</v>
      </c>
      <c r="AD69" s="172">
        <f t="shared" si="34"/>
        <v>0</v>
      </c>
      <c r="AE69" s="163">
        <f t="shared" si="35"/>
        <v>0</v>
      </c>
      <c r="AF69" s="163">
        <f t="shared" si="36"/>
        <v>0</v>
      </c>
      <c r="AG69" s="163">
        <f t="shared" si="37"/>
        <v>0</v>
      </c>
      <c r="AH69" s="163">
        <f t="shared" si="38"/>
        <v>1</v>
      </c>
      <c r="AI69" s="163">
        <f t="shared" si="39"/>
        <v>1</v>
      </c>
      <c r="AJ69" s="163">
        <f t="shared" si="40"/>
        <v>1</v>
      </c>
    </row>
    <row r="70" spans="1:36" customFormat="1" x14ac:dyDescent="0.25">
      <c r="A70" s="188"/>
      <c r="B70" s="189" t="str">
        <f t="shared" si="26"/>
        <v xml:space="preserve"> </v>
      </c>
      <c r="C70" s="190" t="str">
        <f t="shared" si="27"/>
        <v xml:space="preserve"> 0 </v>
      </c>
      <c r="D70" s="191"/>
      <c r="E70" s="201" t="str">
        <f t="shared" si="28"/>
        <v>00</v>
      </c>
      <c r="F70" s="201" t="str">
        <f t="shared" si="29"/>
        <v>00</v>
      </c>
      <c r="G70" s="193" t="str">
        <f>IF(D70&lt;&gt;"",'Unc. Calculator'!S75,"")</f>
        <v/>
      </c>
      <c r="H70" s="183"/>
      <c r="I70" s="103"/>
      <c r="J70" s="49"/>
      <c r="K70" s="50"/>
      <c r="L70" s="51"/>
      <c r="M70" s="51"/>
      <c r="N70" s="51"/>
      <c r="O70" s="52"/>
      <c r="P70" s="8"/>
      <c r="Q70" s="56"/>
      <c r="R70" s="38"/>
      <c r="S70" s="10"/>
      <c r="T70" s="40"/>
      <c r="U70" s="41"/>
      <c r="V70" s="53"/>
      <c r="W70" s="43">
        <f t="shared" si="30"/>
        <v>0</v>
      </c>
      <c r="X70" s="43">
        <f t="shared" si="31"/>
        <v>0</v>
      </c>
      <c r="Y70" s="44" t="s">
        <v>92</v>
      </c>
      <c r="Z70" s="54"/>
      <c r="AA70" s="55"/>
      <c r="AB70" s="47" t="str">
        <f t="shared" si="32"/>
        <v/>
      </c>
      <c r="AC70" s="48">
        <f t="shared" si="33"/>
        <v>0</v>
      </c>
      <c r="AD70" s="172">
        <f t="shared" si="34"/>
        <v>0</v>
      </c>
      <c r="AE70" s="163">
        <f t="shared" si="35"/>
        <v>0</v>
      </c>
      <c r="AF70" s="163">
        <f t="shared" si="36"/>
        <v>0</v>
      </c>
      <c r="AG70" s="163">
        <f t="shared" si="37"/>
        <v>0</v>
      </c>
      <c r="AH70" s="163">
        <f t="shared" si="38"/>
        <v>1</v>
      </c>
      <c r="AI70" s="163">
        <f t="shared" si="39"/>
        <v>1</v>
      </c>
      <c r="AJ70" s="163">
        <f t="shared" si="40"/>
        <v>1</v>
      </c>
    </row>
    <row r="71" spans="1:36" customFormat="1" x14ac:dyDescent="0.25">
      <c r="A71" s="199"/>
      <c r="B71" s="194" t="str">
        <f t="shared" si="26"/>
        <v xml:space="preserve"> </v>
      </c>
      <c r="C71" s="195" t="str">
        <f t="shared" si="27"/>
        <v xml:space="preserve"> 0 </v>
      </c>
      <c r="D71" s="196"/>
      <c r="E71" s="200" t="str">
        <f t="shared" si="28"/>
        <v>00</v>
      </c>
      <c r="F71" s="200" t="str">
        <f t="shared" si="29"/>
        <v>00</v>
      </c>
      <c r="G71" s="198" t="str">
        <f>IF(D71&lt;&gt;"",'Unc. Calculator'!S76,"")</f>
        <v/>
      </c>
      <c r="H71" s="183"/>
      <c r="I71" s="103"/>
      <c r="J71" s="49"/>
      <c r="K71" s="50"/>
      <c r="L71" s="51"/>
      <c r="M71" s="51"/>
      <c r="N71" s="51"/>
      <c r="O71" s="52"/>
      <c r="P71" s="8"/>
      <c r="Q71" s="56"/>
      <c r="R71" s="38"/>
      <c r="S71" s="10"/>
      <c r="T71" s="40"/>
      <c r="U71" s="41"/>
      <c r="V71" s="53"/>
      <c r="W71" s="43">
        <f t="shared" si="30"/>
        <v>0</v>
      </c>
      <c r="X71" s="43">
        <f t="shared" si="31"/>
        <v>0</v>
      </c>
      <c r="Y71" s="44" t="s">
        <v>92</v>
      </c>
      <c r="Z71" s="54"/>
      <c r="AA71" s="55"/>
      <c r="AB71" s="47" t="str">
        <f t="shared" si="32"/>
        <v/>
      </c>
      <c r="AC71" s="48">
        <f t="shared" si="33"/>
        <v>0</v>
      </c>
      <c r="AD71" s="172">
        <f t="shared" si="34"/>
        <v>0</v>
      </c>
      <c r="AE71" s="163">
        <f t="shared" si="35"/>
        <v>0</v>
      </c>
      <c r="AF71" s="163">
        <f t="shared" si="36"/>
        <v>0</v>
      </c>
      <c r="AG71" s="163">
        <f t="shared" si="37"/>
        <v>0</v>
      </c>
      <c r="AH71" s="163">
        <f t="shared" si="38"/>
        <v>1</v>
      </c>
      <c r="AI71" s="163">
        <f t="shared" si="39"/>
        <v>1</v>
      </c>
      <c r="AJ71" s="163">
        <f t="shared" si="40"/>
        <v>1</v>
      </c>
    </row>
    <row r="72" spans="1:36" customFormat="1" x14ac:dyDescent="0.25">
      <c r="A72" s="188"/>
      <c r="B72" s="189" t="str">
        <f t="shared" si="26"/>
        <v xml:space="preserve"> </v>
      </c>
      <c r="C72" s="190" t="str">
        <f t="shared" si="27"/>
        <v xml:space="preserve"> 0 </v>
      </c>
      <c r="D72" s="191"/>
      <c r="E72" s="201" t="str">
        <f t="shared" si="28"/>
        <v>00</v>
      </c>
      <c r="F72" s="201" t="str">
        <f t="shared" si="29"/>
        <v>00</v>
      </c>
      <c r="G72" s="193" t="str">
        <f>IF(D72&lt;&gt;"",'Unc. Calculator'!S77,"")</f>
        <v/>
      </c>
      <c r="H72" s="183"/>
      <c r="I72" s="103"/>
      <c r="J72" s="49"/>
      <c r="K72" s="50"/>
      <c r="L72" s="51"/>
      <c r="M72" s="51"/>
      <c r="N72" s="51"/>
      <c r="O72" s="52"/>
      <c r="P72" s="8"/>
      <c r="Q72" s="56"/>
      <c r="R72" s="38"/>
      <c r="S72" s="10"/>
      <c r="T72" s="40"/>
      <c r="U72" s="41"/>
      <c r="V72" s="53"/>
      <c r="W72" s="43">
        <f t="shared" si="30"/>
        <v>0</v>
      </c>
      <c r="X72" s="43">
        <f t="shared" si="31"/>
        <v>0</v>
      </c>
      <c r="Y72" s="44" t="s">
        <v>92</v>
      </c>
      <c r="Z72" s="54"/>
      <c r="AA72" s="55"/>
      <c r="AB72" s="47" t="str">
        <f t="shared" si="32"/>
        <v/>
      </c>
      <c r="AC72" s="48">
        <f t="shared" si="33"/>
        <v>0</v>
      </c>
      <c r="AD72" s="172">
        <f t="shared" si="34"/>
        <v>0</v>
      </c>
      <c r="AE72" s="163">
        <f t="shared" si="35"/>
        <v>0</v>
      </c>
      <c r="AF72" s="163">
        <f t="shared" si="36"/>
        <v>0</v>
      </c>
      <c r="AG72" s="163">
        <f t="shared" si="37"/>
        <v>0</v>
      </c>
      <c r="AH72" s="163">
        <f t="shared" si="38"/>
        <v>1</v>
      </c>
      <c r="AI72" s="163">
        <f t="shared" si="39"/>
        <v>1</v>
      </c>
      <c r="AJ72" s="163">
        <f t="shared" si="40"/>
        <v>1</v>
      </c>
    </row>
    <row r="73" spans="1:36" customFormat="1" x14ac:dyDescent="0.25">
      <c r="A73" s="199"/>
      <c r="B73" s="194" t="str">
        <f t="shared" si="26"/>
        <v xml:space="preserve"> </v>
      </c>
      <c r="C73" s="195" t="str">
        <f t="shared" si="27"/>
        <v xml:space="preserve"> 0 </v>
      </c>
      <c r="D73" s="196"/>
      <c r="E73" s="200" t="str">
        <f t="shared" si="28"/>
        <v>00</v>
      </c>
      <c r="F73" s="200" t="str">
        <f t="shared" si="29"/>
        <v>00</v>
      </c>
      <c r="G73" s="198" t="str">
        <f>IF(D73&lt;&gt;"",'Unc. Calculator'!S78,"")</f>
        <v/>
      </c>
      <c r="H73" s="183"/>
      <c r="I73" s="103"/>
      <c r="J73" s="49"/>
      <c r="K73" s="50"/>
      <c r="L73" s="51"/>
      <c r="M73" s="51"/>
      <c r="N73" s="51"/>
      <c r="O73" s="52"/>
      <c r="P73" s="8"/>
      <c r="Q73" s="56"/>
      <c r="R73" s="38"/>
      <c r="S73" s="10"/>
      <c r="T73" s="40"/>
      <c r="U73" s="41"/>
      <c r="V73" s="53"/>
      <c r="W73" s="43">
        <f t="shared" si="30"/>
        <v>0</v>
      </c>
      <c r="X73" s="43">
        <f t="shared" si="31"/>
        <v>0</v>
      </c>
      <c r="Y73" s="44" t="s">
        <v>92</v>
      </c>
      <c r="Z73" s="54"/>
      <c r="AA73" s="55"/>
      <c r="AB73" s="47" t="str">
        <f t="shared" si="32"/>
        <v/>
      </c>
      <c r="AC73" s="48">
        <f t="shared" si="33"/>
        <v>0</v>
      </c>
      <c r="AD73" s="172">
        <f t="shared" si="34"/>
        <v>0</v>
      </c>
      <c r="AE73" s="163">
        <f t="shared" si="35"/>
        <v>0</v>
      </c>
      <c r="AF73" s="163">
        <f t="shared" si="36"/>
        <v>0</v>
      </c>
      <c r="AG73" s="163">
        <f t="shared" si="37"/>
        <v>0</v>
      </c>
      <c r="AH73" s="163">
        <f t="shared" si="38"/>
        <v>1</v>
      </c>
      <c r="AI73" s="163">
        <f t="shared" si="39"/>
        <v>1</v>
      </c>
      <c r="AJ73" s="163">
        <f t="shared" si="40"/>
        <v>1</v>
      </c>
    </row>
    <row r="74" spans="1:36" customFormat="1" x14ac:dyDescent="0.25">
      <c r="A74" s="188"/>
      <c r="B74" s="189" t="str">
        <f t="shared" si="26"/>
        <v xml:space="preserve"> </v>
      </c>
      <c r="C74" s="190" t="str">
        <f t="shared" si="27"/>
        <v xml:space="preserve"> 0 </v>
      </c>
      <c r="D74" s="191"/>
      <c r="E74" s="201" t="str">
        <f t="shared" si="28"/>
        <v>00</v>
      </c>
      <c r="F74" s="201" t="str">
        <f t="shared" si="29"/>
        <v>00</v>
      </c>
      <c r="G74" s="193" t="str">
        <f>IF(D74&lt;&gt;"",'Unc. Calculator'!S79,"")</f>
        <v/>
      </c>
      <c r="H74" s="183"/>
      <c r="I74" s="103"/>
      <c r="J74" s="49"/>
      <c r="K74" s="50"/>
      <c r="L74" s="51"/>
      <c r="M74" s="51"/>
      <c r="N74" s="51"/>
      <c r="O74" s="52"/>
      <c r="P74" s="8"/>
      <c r="Q74" s="56"/>
      <c r="R74" s="38"/>
      <c r="S74" s="10"/>
      <c r="T74" s="40"/>
      <c r="U74" s="41"/>
      <c r="V74" s="53"/>
      <c r="W74" s="43">
        <f t="shared" si="30"/>
        <v>0</v>
      </c>
      <c r="X74" s="43">
        <f t="shared" si="31"/>
        <v>0</v>
      </c>
      <c r="Y74" s="44" t="s">
        <v>92</v>
      </c>
      <c r="Z74" s="54"/>
      <c r="AA74" s="55"/>
      <c r="AB74" s="47" t="str">
        <f t="shared" si="32"/>
        <v/>
      </c>
      <c r="AC74" s="48">
        <f t="shared" si="33"/>
        <v>0</v>
      </c>
      <c r="AD74" s="172">
        <f t="shared" si="34"/>
        <v>0</v>
      </c>
      <c r="AE74" s="163">
        <f t="shared" si="35"/>
        <v>0</v>
      </c>
      <c r="AF74" s="163">
        <f t="shared" si="36"/>
        <v>0</v>
      </c>
      <c r="AG74" s="163">
        <f t="shared" si="37"/>
        <v>0</v>
      </c>
      <c r="AH74" s="163">
        <f t="shared" si="38"/>
        <v>1</v>
      </c>
      <c r="AI74" s="163">
        <f t="shared" si="39"/>
        <v>1</v>
      </c>
      <c r="AJ74" s="163">
        <f t="shared" si="40"/>
        <v>1</v>
      </c>
    </row>
    <row r="75" spans="1:36" customFormat="1" x14ac:dyDescent="0.25">
      <c r="A75" s="199"/>
      <c r="B75" s="194" t="str">
        <f t="shared" si="26"/>
        <v xml:space="preserve"> </v>
      </c>
      <c r="C75" s="195" t="str">
        <f t="shared" si="27"/>
        <v xml:space="preserve"> 0 </v>
      </c>
      <c r="D75" s="196"/>
      <c r="E75" s="200" t="str">
        <f t="shared" si="28"/>
        <v>00</v>
      </c>
      <c r="F75" s="200" t="str">
        <f t="shared" si="29"/>
        <v>00</v>
      </c>
      <c r="G75" s="198" t="str">
        <f>IF(D75&lt;&gt;"",'Unc. Calculator'!S80,"")</f>
        <v/>
      </c>
      <c r="H75" s="183"/>
      <c r="I75" s="103"/>
      <c r="J75" s="49"/>
      <c r="K75" s="50"/>
      <c r="L75" s="51"/>
      <c r="M75" s="51"/>
      <c r="N75" s="51"/>
      <c r="O75" s="52"/>
      <c r="P75" s="8"/>
      <c r="Q75" s="56"/>
      <c r="R75" s="38"/>
      <c r="S75" s="10"/>
      <c r="T75" s="40"/>
      <c r="U75" s="41"/>
      <c r="V75" s="53"/>
      <c r="W75" s="43">
        <f t="shared" si="30"/>
        <v>0</v>
      </c>
      <c r="X75" s="43">
        <f t="shared" si="31"/>
        <v>0</v>
      </c>
      <c r="Y75" s="44" t="s">
        <v>92</v>
      </c>
      <c r="Z75" s="54"/>
      <c r="AA75" s="55"/>
      <c r="AB75" s="47" t="str">
        <f t="shared" si="32"/>
        <v/>
      </c>
      <c r="AC75" s="48">
        <f t="shared" si="33"/>
        <v>0</v>
      </c>
      <c r="AD75" s="172">
        <f t="shared" si="34"/>
        <v>0</v>
      </c>
      <c r="AE75" s="163">
        <f t="shared" si="35"/>
        <v>0</v>
      </c>
      <c r="AF75" s="163">
        <f t="shared" si="36"/>
        <v>0</v>
      </c>
      <c r="AG75" s="163">
        <f t="shared" si="37"/>
        <v>0</v>
      </c>
      <c r="AH75" s="163">
        <f t="shared" si="38"/>
        <v>1</v>
      </c>
      <c r="AI75" s="163">
        <f t="shared" si="39"/>
        <v>1</v>
      </c>
      <c r="AJ75" s="163">
        <f t="shared" si="40"/>
        <v>1</v>
      </c>
    </row>
    <row r="76" spans="1:36" customFormat="1" x14ac:dyDescent="0.25">
      <c r="A76" s="188"/>
      <c r="B76" s="189" t="str">
        <f t="shared" si="26"/>
        <v xml:space="preserve"> </v>
      </c>
      <c r="C76" s="190" t="str">
        <f t="shared" si="27"/>
        <v xml:space="preserve"> 0 </v>
      </c>
      <c r="D76" s="191"/>
      <c r="E76" s="201" t="str">
        <f t="shared" si="28"/>
        <v>00</v>
      </c>
      <c r="F76" s="201" t="str">
        <f t="shared" si="29"/>
        <v>00</v>
      </c>
      <c r="G76" s="193" t="str">
        <f>IF(D76&lt;&gt;"",'Unc. Calculator'!S81,"")</f>
        <v/>
      </c>
      <c r="H76" s="183"/>
      <c r="I76" s="103"/>
      <c r="J76" s="49"/>
      <c r="K76" s="50"/>
      <c r="L76" s="51"/>
      <c r="M76" s="51"/>
      <c r="N76" s="51"/>
      <c r="O76" s="52"/>
      <c r="P76" s="8"/>
      <c r="Q76" s="56"/>
      <c r="R76" s="38"/>
      <c r="S76" s="10"/>
      <c r="T76" s="40"/>
      <c r="U76" s="41"/>
      <c r="V76" s="53"/>
      <c r="W76" s="43">
        <f t="shared" si="30"/>
        <v>0</v>
      </c>
      <c r="X76" s="43">
        <f t="shared" si="31"/>
        <v>0</v>
      </c>
      <c r="Y76" s="44" t="s">
        <v>92</v>
      </c>
      <c r="Z76" s="54"/>
      <c r="AA76" s="55"/>
      <c r="AB76" s="47" t="str">
        <f t="shared" si="32"/>
        <v/>
      </c>
      <c r="AC76" s="48">
        <f t="shared" si="33"/>
        <v>0</v>
      </c>
      <c r="AD76" s="172">
        <f t="shared" si="34"/>
        <v>0</v>
      </c>
      <c r="AE76" s="163">
        <f t="shared" si="35"/>
        <v>0</v>
      </c>
      <c r="AF76" s="163">
        <f t="shared" si="36"/>
        <v>0</v>
      </c>
      <c r="AG76" s="163">
        <f t="shared" si="37"/>
        <v>0</v>
      </c>
      <c r="AH76" s="163">
        <f t="shared" si="38"/>
        <v>1</v>
      </c>
      <c r="AI76" s="163">
        <f t="shared" si="39"/>
        <v>1</v>
      </c>
      <c r="AJ76" s="163">
        <f t="shared" si="40"/>
        <v>1</v>
      </c>
    </row>
    <row r="77" spans="1:36" customFormat="1" x14ac:dyDescent="0.25">
      <c r="A77" s="199"/>
      <c r="B77" s="194" t="str">
        <f t="shared" si="26"/>
        <v xml:space="preserve"> </v>
      </c>
      <c r="C77" s="195" t="str">
        <f t="shared" si="27"/>
        <v xml:space="preserve"> 0 </v>
      </c>
      <c r="D77" s="196"/>
      <c r="E77" s="200" t="str">
        <f t="shared" si="28"/>
        <v>00</v>
      </c>
      <c r="F77" s="200" t="str">
        <f t="shared" si="29"/>
        <v>00</v>
      </c>
      <c r="G77" s="198" t="str">
        <f>IF(D77&lt;&gt;"",'Unc. Calculator'!S82,"")</f>
        <v/>
      </c>
      <c r="H77" s="183"/>
      <c r="I77" s="103"/>
      <c r="J77" s="49"/>
      <c r="K77" s="50"/>
      <c r="L77" s="51"/>
      <c r="M77" s="51"/>
      <c r="N77" s="51"/>
      <c r="O77" s="52"/>
      <c r="P77" s="8"/>
      <c r="Q77" s="56"/>
      <c r="R77" s="38"/>
      <c r="S77" s="10"/>
      <c r="T77" s="40"/>
      <c r="U77" s="41"/>
      <c r="V77" s="53"/>
      <c r="W77" s="43">
        <f t="shared" si="30"/>
        <v>0</v>
      </c>
      <c r="X77" s="43">
        <f t="shared" si="31"/>
        <v>0</v>
      </c>
      <c r="Y77" s="44" t="s">
        <v>92</v>
      </c>
      <c r="Z77" s="54"/>
      <c r="AA77" s="55"/>
      <c r="AB77" s="47" t="str">
        <f t="shared" si="32"/>
        <v/>
      </c>
      <c r="AC77" s="48">
        <f t="shared" si="33"/>
        <v>0</v>
      </c>
      <c r="AD77" s="172">
        <f t="shared" si="34"/>
        <v>0</v>
      </c>
      <c r="AE77" s="163">
        <f t="shared" si="35"/>
        <v>0</v>
      </c>
      <c r="AF77" s="163">
        <f t="shared" si="36"/>
        <v>0</v>
      </c>
      <c r="AG77" s="163">
        <f t="shared" si="37"/>
        <v>0</v>
      </c>
      <c r="AH77" s="163">
        <f t="shared" si="38"/>
        <v>1</v>
      </c>
      <c r="AI77" s="163">
        <f t="shared" si="39"/>
        <v>1</v>
      </c>
      <c r="AJ77" s="163">
        <f t="shared" si="40"/>
        <v>1</v>
      </c>
    </row>
    <row r="78" spans="1:36" customFormat="1" x14ac:dyDescent="0.25">
      <c r="A78" s="188"/>
      <c r="B78" s="189" t="str">
        <f t="shared" si="26"/>
        <v xml:space="preserve"> </v>
      </c>
      <c r="C78" s="190" t="str">
        <f t="shared" si="27"/>
        <v xml:space="preserve"> 0 </v>
      </c>
      <c r="D78" s="191"/>
      <c r="E78" s="201" t="str">
        <f t="shared" si="28"/>
        <v>00</v>
      </c>
      <c r="F78" s="201" t="str">
        <f t="shared" si="29"/>
        <v>00</v>
      </c>
      <c r="G78" s="193" t="str">
        <f>IF(D78&lt;&gt;"",'Unc. Calculator'!S83,"")</f>
        <v/>
      </c>
      <c r="H78" s="183"/>
      <c r="I78" s="103"/>
      <c r="J78" s="49"/>
      <c r="K78" s="50"/>
      <c r="L78" s="51"/>
      <c r="M78" s="51"/>
      <c r="N78" s="51"/>
      <c r="O78" s="52"/>
      <c r="P78" s="8"/>
      <c r="Q78" s="56"/>
      <c r="R78" s="38"/>
      <c r="S78" s="10"/>
      <c r="T78" s="40"/>
      <c r="U78" s="41"/>
      <c r="V78" s="53"/>
      <c r="W78" s="43">
        <f t="shared" si="30"/>
        <v>0</v>
      </c>
      <c r="X78" s="43">
        <f t="shared" si="31"/>
        <v>0</v>
      </c>
      <c r="Y78" s="44" t="s">
        <v>92</v>
      </c>
      <c r="Z78" s="54"/>
      <c r="AA78" s="55"/>
      <c r="AB78" s="47" t="str">
        <f t="shared" si="32"/>
        <v/>
      </c>
      <c r="AC78" s="48">
        <f t="shared" si="33"/>
        <v>0</v>
      </c>
      <c r="AD78" s="172">
        <f t="shared" si="34"/>
        <v>0</v>
      </c>
      <c r="AE78" s="163">
        <f t="shared" si="35"/>
        <v>0</v>
      </c>
      <c r="AF78" s="163">
        <f t="shared" si="36"/>
        <v>0</v>
      </c>
      <c r="AG78" s="163">
        <f t="shared" si="37"/>
        <v>0</v>
      </c>
      <c r="AH78" s="163">
        <f t="shared" si="38"/>
        <v>1</v>
      </c>
      <c r="AI78" s="163">
        <f t="shared" si="39"/>
        <v>1</v>
      </c>
      <c r="AJ78" s="163">
        <f t="shared" si="40"/>
        <v>1</v>
      </c>
    </row>
    <row r="79" spans="1:36" customFormat="1" x14ac:dyDescent="0.25">
      <c r="A79" s="199"/>
      <c r="B79" s="194" t="str">
        <f t="shared" si="26"/>
        <v xml:space="preserve"> </v>
      </c>
      <c r="C79" s="195" t="str">
        <f t="shared" si="27"/>
        <v xml:space="preserve"> 0 </v>
      </c>
      <c r="D79" s="196"/>
      <c r="E79" s="200" t="str">
        <f t="shared" si="28"/>
        <v>00</v>
      </c>
      <c r="F79" s="200" t="str">
        <f t="shared" si="29"/>
        <v>00</v>
      </c>
      <c r="G79" s="198" t="str">
        <f>IF(D79&lt;&gt;"",'Unc. Calculator'!S84,"")</f>
        <v/>
      </c>
      <c r="H79" s="183"/>
      <c r="I79" s="103"/>
      <c r="J79" s="49"/>
      <c r="K79" s="50"/>
      <c r="L79" s="51"/>
      <c r="M79" s="51"/>
      <c r="N79" s="51"/>
      <c r="O79" s="52"/>
      <c r="P79" s="8"/>
      <c r="Q79" s="56"/>
      <c r="R79" s="38"/>
      <c r="S79" s="10"/>
      <c r="T79" s="40"/>
      <c r="U79" s="41"/>
      <c r="V79" s="53"/>
      <c r="W79" s="43">
        <f t="shared" si="30"/>
        <v>0</v>
      </c>
      <c r="X79" s="43">
        <f t="shared" si="31"/>
        <v>0</v>
      </c>
      <c r="Y79" s="44" t="s">
        <v>92</v>
      </c>
      <c r="Z79" s="54"/>
      <c r="AA79" s="55"/>
      <c r="AB79" s="47" t="str">
        <f t="shared" si="32"/>
        <v/>
      </c>
      <c r="AC79" s="48">
        <f t="shared" si="33"/>
        <v>0</v>
      </c>
      <c r="AD79" s="172">
        <f t="shared" si="34"/>
        <v>0</v>
      </c>
      <c r="AE79" s="163">
        <f t="shared" si="35"/>
        <v>0</v>
      </c>
      <c r="AF79" s="163">
        <f t="shared" si="36"/>
        <v>0</v>
      </c>
      <c r="AG79" s="163">
        <f t="shared" si="37"/>
        <v>0</v>
      </c>
      <c r="AH79" s="163">
        <f t="shared" si="38"/>
        <v>1</v>
      </c>
      <c r="AI79" s="163">
        <f t="shared" si="39"/>
        <v>1</v>
      </c>
      <c r="AJ79" s="163">
        <f t="shared" si="40"/>
        <v>1</v>
      </c>
    </row>
    <row r="80" spans="1:36" customFormat="1" x14ac:dyDescent="0.25">
      <c r="A80" s="188"/>
      <c r="B80" s="189" t="str">
        <f t="shared" si="26"/>
        <v xml:space="preserve"> </v>
      </c>
      <c r="C80" s="190" t="str">
        <f t="shared" si="27"/>
        <v xml:space="preserve"> 0 </v>
      </c>
      <c r="D80" s="191"/>
      <c r="E80" s="201" t="str">
        <f t="shared" si="28"/>
        <v>00</v>
      </c>
      <c r="F80" s="201" t="str">
        <f t="shared" si="29"/>
        <v>00</v>
      </c>
      <c r="G80" s="193" t="str">
        <f>IF(D80&lt;&gt;"",'Unc. Calculator'!S85,"")</f>
        <v/>
      </c>
      <c r="H80" s="183"/>
      <c r="I80" s="103"/>
      <c r="J80" s="49"/>
      <c r="K80" s="50"/>
      <c r="L80" s="51"/>
      <c r="M80" s="51"/>
      <c r="N80" s="51"/>
      <c r="O80" s="52"/>
      <c r="P80" s="8"/>
      <c r="Q80" s="56"/>
      <c r="R80" s="38"/>
      <c r="S80" s="10"/>
      <c r="T80" s="40"/>
      <c r="U80" s="41"/>
      <c r="V80" s="53"/>
      <c r="W80" s="43">
        <f t="shared" si="30"/>
        <v>0</v>
      </c>
      <c r="X80" s="43">
        <f t="shared" si="31"/>
        <v>0</v>
      </c>
      <c r="Y80" s="44" t="s">
        <v>92</v>
      </c>
      <c r="Z80" s="54"/>
      <c r="AA80" s="55"/>
      <c r="AB80" s="47" t="str">
        <f t="shared" si="32"/>
        <v/>
      </c>
      <c r="AC80" s="48">
        <f t="shared" si="33"/>
        <v>0</v>
      </c>
      <c r="AD80" s="172">
        <f t="shared" si="34"/>
        <v>0</v>
      </c>
      <c r="AE80" s="163">
        <f t="shared" si="35"/>
        <v>0</v>
      </c>
      <c r="AF80" s="163">
        <f t="shared" si="36"/>
        <v>0</v>
      </c>
      <c r="AG80" s="163">
        <f t="shared" si="37"/>
        <v>0</v>
      </c>
      <c r="AH80" s="163">
        <f t="shared" si="38"/>
        <v>1</v>
      </c>
      <c r="AI80" s="163">
        <f t="shared" si="39"/>
        <v>1</v>
      </c>
      <c r="AJ80" s="163">
        <f t="shared" si="40"/>
        <v>1</v>
      </c>
    </row>
    <row r="81" spans="1:36" customFormat="1" x14ac:dyDescent="0.25">
      <c r="A81" s="199"/>
      <c r="B81" s="194" t="str">
        <f t="shared" si="26"/>
        <v xml:space="preserve"> </v>
      </c>
      <c r="C81" s="195" t="str">
        <f t="shared" si="27"/>
        <v xml:space="preserve"> 0 </v>
      </c>
      <c r="D81" s="196"/>
      <c r="E81" s="200" t="str">
        <f t="shared" si="28"/>
        <v>00</v>
      </c>
      <c r="F81" s="200" t="str">
        <f t="shared" si="29"/>
        <v>00</v>
      </c>
      <c r="G81" s="198" t="str">
        <f>IF(D81&lt;&gt;"",'Unc. Calculator'!S86,"")</f>
        <v/>
      </c>
      <c r="H81" s="183"/>
      <c r="I81" s="103"/>
      <c r="J81" s="49"/>
      <c r="K81" s="50"/>
      <c r="L81" s="51"/>
      <c r="M81" s="51"/>
      <c r="N81" s="51"/>
      <c r="O81" s="52"/>
      <c r="P81" s="8"/>
      <c r="Q81" s="56"/>
      <c r="R81" s="38"/>
      <c r="S81" s="10"/>
      <c r="T81" s="40"/>
      <c r="U81" s="41"/>
      <c r="V81" s="53"/>
      <c r="W81" s="43">
        <f t="shared" si="30"/>
        <v>0</v>
      </c>
      <c r="X81" s="43">
        <f t="shared" si="31"/>
        <v>0</v>
      </c>
      <c r="Y81" s="44" t="s">
        <v>92</v>
      </c>
      <c r="Z81" s="54"/>
      <c r="AA81" s="55"/>
      <c r="AB81" s="47" t="str">
        <f t="shared" si="32"/>
        <v/>
      </c>
      <c r="AC81" s="48">
        <f t="shared" si="33"/>
        <v>0</v>
      </c>
      <c r="AD81" s="172">
        <f t="shared" si="34"/>
        <v>0</v>
      </c>
      <c r="AE81" s="163">
        <f t="shared" si="35"/>
        <v>0</v>
      </c>
      <c r="AF81" s="163">
        <f t="shared" si="36"/>
        <v>0</v>
      </c>
      <c r="AG81" s="163">
        <f t="shared" si="37"/>
        <v>0</v>
      </c>
      <c r="AH81" s="163">
        <f t="shared" si="38"/>
        <v>1</v>
      </c>
      <c r="AI81" s="163">
        <f t="shared" si="39"/>
        <v>1</v>
      </c>
      <c r="AJ81" s="163">
        <f t="shared" si="40"/>
        <v>1</v>
      </c>
    </row>
    <row r="82" spans="1:36" customFormat="1" x14ac:dyDescent="0.25">
      <c r="A82" s="188"/>
      <c r="B82" s="189" t="str">
        <f t="shared" si="26"/>
        <v xml:space="preserve"> </v>
      </c>
      <c r="C82" s="190" t="str">
        <f t="shared" si="27"/>
        <v xml:space="preserve"> 0 </v>
      </c>
      <c r="D82" s="191"/>
      <c r="E82" s="201" t="str">
        <f t="shared" si="28"/>
        <v>00</v>
      </c>
      <c r="F82" s="201" t="str">
        <f t="shared" si="29"/>
        <v>00</v>
      </c>
      <c r="G82" s="193" t="str">
        <f>IF(D82&lt;&gt;"",'Unc. Calculator'!S87,"")</f>
        <v/>
      </c>
      <c r="H82" s="183"/>
      <c r="I82" s="103"/>
      <c r="J82" s="49"/>
      <c r="K82" s="50"/>
      <c r="L82" s="51"/>
      <c r="M82" s="51"/>
      <c r="N82" s="51"/>
      <c r="O82" s="52"/>
      <c r="P82" s="8"/>
      <c r="Q82" s="56"/>
      <c r="R82" s="38"/>
      <c r="S82" s="10"/>
      <c r="T82" s="40"/>
      <c r="U82" s="41"/>
      <c r="V82" s="53"/>
      <c r="W82" s="43">
        <f t="shared" si="30"/>
        <v>0</v>
      </c>
      <c r="X82" s="43">
        <f t="shared" si="31"/>
        <v>0</v>
      </c>
      <c r="Y82" s="44" t="s">
        <v>92</v>
      </c>
      <c r="Z82" s="54"/>
      <c r="AA82" s="55"/>
      <c r="AB82" s="47" t="str">
        <f t="shared" si="32"/>
        <v/>
      </c>
      <c r="AC82" s="48">
        <f t="shared" si="33"/>
        <v>0</v>
      </c>
      <c r="AD82" s="172">
        <f t="shared" si="34"/>
        <v>0</v>
      </c>
      <c r="AE82" s="163">
        <f t="shared" si="35"/>
        <v>0</v>
      </c>
      <c r="AF82" s="163">
        <f t="shared" si="36"/>
        <v>0</v>
      </c>
      <c r="AG82" s="163">
        <f t="shared" si="37"/>
        <v>0</v>
      </c>
      <c r="AH82" s="163">
        <f t="shared" si="38"/>
        <v>1</v>
      </c>
      <c r="AI82" s="163">
        <f t="shared" si="39"/>
        <v>1</v>
      </c>
      <c r="AJ82" s="163">
        <f t="shared" si="40"/>
        <v>1</v>
      </c>
    </row>
    <row r="83" spans="1:36" customFormat="1" x14ac:dyDescent="0.25">
      <c r="A83" s="199"/>
      <c r="B83" s="194" t="str">
        <f t="shared" si="26"/>
        <v xml:space="preserve"> </v>
      </c>
      <c r="C83" s="195" t="str">
        <f t="shared" si="27"/>
        <v xml:space="preserve"> 0 </v>
      </c>
      <c r="D83" s="196"/>
      <c r="E83" s="200" t="str">
        <f t="shared" si="28"/>
        <v>00</v>
      </c>
      <c r="F83" s="200" t="str">
        <f t="shared" si="29"/>
        <v>00</v>
      </c>
      <c r="G83" s="198" t="str">
        <f>IF(D83&lt;&gt;"",'Unc. Calculator'!S88,"")</f>
        <v/>
      </c>
      <c r="H83" s="183"/>
      <c r="I83" s="103"/>
      <c r="J83" s="49"/>
      <c r="K83" s="50"/>
      <c r="L83" s="51"/>
      <c r="M83" s="51"/>
      <c r="N83" s="51"/>
      <c r="O83" s="52"/>
      <c r="P83" s="8"/>
      <c r="Q83" s="56"/>
      <c r="R83" s="38"/>
      <c r="S83" s="10"/>
      <c r="T83" s="40"/>
      <c r="U83" s="41"/>
      <c r="V83" s="53"/>
      <c r="W83" s="43">
        <f t="shared" si="30"/>
        <v>0</v>
      </c>
      <c r="X83" s="43">
        <f t="shared" si="31"/>
        <v>0</v>
      </c>
      <c r="Y83" s="44" t="s">
        <v>92</v>
      </c>
      <c r="Z83" s="54"/>
      <c r="AA83" s="55"/>
      <c r="AB83" s="47" t="str">
        <f t="shared" si="32"/>
        <v/>
      </c>
      <c r="AC83" s="48">
        <f t="shared" si="33"/>
        <v>0</v>
      </c>
      <c r="AD83" s="172">
        <f t="shared" si="34"/>
        <v>0</v>
      </c>
      <c r="AE83" s="163">
        <f t="shared" si="35"/>
        <v>0</v>
      </c>
      <c r="AF83" s="163">
        <f t="shared" si="36"/>
        <v>0</v>
      </c>
      <c r="AG83" s="163">
        <f t="shared" si="37"/>
        <v>0</v>
      </c>
      <c r="AH83" s="163">
        <f t="shared" si="38"/>
        <v>1</v>
      </c>
      <c r="AI83" s="163">
        <f t="shared" si="39"/>
        <v>1</v>
      </c>
      <c r="AJ83" s="163">
        <f t="shared" si="40"/>
        <v>1</v>
      </c>
    </row>
    <row r="84" spans="1:36" customFormat="1" x14ac:dyDescent="0.25">
      <c r="A84" s="188"/>
      <c r="B84" s="189" t="str">
        <f t="shared" si="26"/>
        <v xml:space="preserve"> </v>
      </c>
      <c r="C84" s="190" t="str">
        <f t="shared" si="27"/>
        <v xml:space="preserve"> 0 </v>
      </c>
      <c r="D84" s="191"/>
      <c r="E84" s="201" t="str">
        <f t="shared" si="28"/>
        <v>00</v>
      </c>
      <c r="F84" s="201" t="str">
        <f t="shared" si="29"/>
        <v>00</v>
      </c>
      <c r="G84" s="193" t="str">
        <f>IF(D84&lt;&gt;"",'Unc. Calculator'!S89,"")</f>
        <v/>
      </c>
      <c r="H84" s="183"/>
      <c r="I84" s="103"/>
      <c r="J84" s="49"/>
      <c r="K84" s="50"/>
      <c r="L84" s="51"/>
      <c r="M84" s="51"/>
      <c r="N84" s="51"/>
      <c r="O84" s="52"/>
      <c r="P84" s="8"/>
      <c r="Q84" s="56"/>
      <c r="R84" s="38"/>
      <c r="S84" s="10"/>
      <c r="T84" s="40"/>
      <c r="U84" s="41"/>
      <c r="V84" s="53"/>
      <c r="W84" s="43">
        <f t="shared" si="30"/>
        <v>0</v>
      </c>
      <c r="X84" s="43">
        <f t="shared" si="31"/>
        <v>0</v>
      </c>
      <c r="Y84" s="44" t="s">
        <v>92</v>
      </c>
      <c r="Z84" s="54"/>
      <c r="AA84" s="55"/>
      <c r="AB84" s="47" t="str">
        <f t="shared" si="32"/>
        <v/>
      </c>
      <c r="AC84" s="48">
        <f t="shared" si="33"/>
        <v>0</v>
      </c>
      <c r="AD84" s="172">
        <f t="shared" si="34"/>
        <v>0</v>
      </c>
      <c r="AE84" s="163">
        <f t="shared" si="35"/>
        <v>0</v>
      </c>
      <c r="AF84" s="163">
        <f t="shared" si="36"/>
        <v>0</v>
      </c>
      <c r="AG84" s="163">
        <f t="shared" si="37"/>
        <v>0</v>
      </c>
      <c r="AH84" s="163">
        <f t="shared" si="38"/>
        <v>1</v>
      </c>
      <c r="AI84" s="163">
        <f t="shared" si="39"/>
        <v>1</v>
      </c>
      <c r="AJ84" s="163">
        <f t="shared" si="40"/>
        <v>1</v>
      </c>
    </row>
    <row r="85" spans="1:36" customFormat="1" x14ac:dyDescent="0.25">
      <c r="A85" s="199"/>
      <c r="B85" s="194" t="str">
        <f t="shared" si="26"/>
        <v xml:space="preserve"> </v>
      </c>
      <c r="C85" s="195" t="str">
        <f t="shared" si="27"/>
        <v xml:space="preserve"> 0 </v>
      </c>
      <c r="D85" s="196"/>
      <c r="E85" s="200" t="str">
        <f t="shared" si="28"/>
        <v>00</v>
      </c>
      <c r="F85" s="200" t="str">
        <f t="shared" si="29"/>
        <v>00</v>
      </c>
      <c r="G85" s="198" t="str">
        <f>IF(D85&lt;&gt;"",'Unc. Calculator'!S90,"")</f>
        <v/>
      </c>
      <c r="H85" s="183"/>
      <c r="I85" s="103"/>
      <c r="J85" s="49"/>
      <c r="K85" s="50"/>
      <c r="L85" s="51"/>
      <c r="M85" s="51"/>
      <c r="N85" s="51"/>
      <c r="O85" s="52"/>
      <c r="P85" s="8"/>
      <c r="Q85" s="56"/>
      <c r="R85" s="38"/>
      <c r="S85" s="10"/>
      <c r="T85" s="40"/>
      <c r="U85" s="41"/>
      <c r="V85" s="53"/>
      <c r="W85" s="43">
        <f t="shared" si="30"/>
        <v>0</v>
      </c>
      <c r="X85" s="43">
        <f t="shared" si="31"/>
        <v>0</v>
      </c>
      <c r="Y85" s="44" t="s">
        <v>92</v>
      </c>
      <c r="Z85" s="54"/>
      <c r="AA85" s="55"/>
      <c r="AB85" s="47" t="str">
        <f t="shared" si="32"/>
        <v/>
      </c>
      <c r="AC85" s="48">
        <f t="shared" si="33"/>
        <v>0</v>
      </c>
      <c r="AD85" s="172">
        <f t="shared" si="34"/>
        <v>0</v>
      </c>
      <c r="AE85" s="163">
        <f t="shared" si="35"/>
        <v>0</v>
      </c>
      <c r="AF85" s="163">
        <f t="shared" si="36"/>
        <v>0</v>
      </c>
      <c r="AG85" s="163">
        <f t="shared" si="37"/>
        <v>0</v>
      </c>
      <c r="AH85" s="163">
        <f t="shared" si="38"/>
        <v>1</v>
      </c>
      <c r="AI85" s="163">
        <f t="shared" si="39"/>
        <v>1</v>
      </c>
      <c r="AJ85" s="163">
        <f t="shared" si="40"/>
        <v>1</v>
      </c>
    </row>
    <row r="86" spans="1:36" customFormat="1" x14ac:dyDescent="0.25">
      <c r="A86" s="188"/>
      <c r="B86" s="189" t="str">
        <f t="shared" si="26"/>
        <v xml:space="preserve"> </v>
      </c>
      <c r="C86" s="190" t="str">
        <f t="shared" si="27"/>
        <v xml:space="preserve"> 0 </v>
      </c>
      <c r="D86" s="191"/>
      <c r="E86" s="201" t="str">
        <f t="shared" si="28"/>
        <v>00</v>
      </c>
      <c r="F86" s="201" t="str">
        <f t="shared" si="29"/>
        <v>00</v>
      </c>
      <c r="G86" s="193" t="str">
        <f>IF(D86&lt;&gt;"",'Unc. Calculator'!S91,"")</f>
        <v/>
      </c>
      <c r="H86" s="183"/>
      <c r="I86" s="103"/>
      <c r="J86" s="49"/>
      <c r="K86" s="50"/>
      <c r="L86" s="51"/>
      <c r="M86" s="51"/>
      <c r="N86" s="51"/>
      <c r="O86" s="52"/>
      <c r="P86" s="8"/>
      <c r="Q86" s="56"/>
      <c r="R86" s="38"/>
      <c r="S86" s="10"/>
      <c r="T86" s="40"/>
      <c r="U86" s="41"/>
      <c r="V86" s="53"/>
      <c r="W86" s="43">
        <f t="shared" si="30"/>
        <v>0</v>
      </c>
      <c r="X86" s="43">
        <f t="shared" si="31"/>
        <v>0</v>
      </c>
      <c r="Y86" s="44" t="s">
        <v>92</v>
      </c>
      <c r="Z86" s="54"/>
      <c r="AA86" s="55"/>
      <c r="AB86" s="47" t="str">
        <f t="shared" si="32"/>
        <v/>
      </c>
      <c r="AC86" s="48">
        <f t="shared" si="33"/>
        <v>0</v>
      </c>
      <c r="AD86" s="172">
        <f t="shared" si="34"/>
        <v>0</v>
      </c>
      <c r="AE86" s="163">
        <f t="shared" si="35"/>
        <v>0</v>
      </c>
      <c r="AF86" s="163">
        <f t="shared" si="36"/>
        <v>0</v>
      </c>
      <c r="AG86" s="163">
        <f t="shared" si="37"/>
        <v>0</v>
      </c>
      <c r="AH86" s="163">
        <f t="shared" si="38"/>
        <v>1</v>
      </c>
      <c r="AI86" s="163">
        <f t="shared" si="39"/>
        <v>1</v>
      </c>
      <c r="AJ86" s="163">
        <f t="shared" si="40"/>
        <v>1</v>
      </c>
    </row>
    <row r="87" spans="1:36" customFormat="1" x14ac:dyDescent="0.25">
      <c r="A87" s="199"/>
      <c r="B87" s="194" t="str">
        <f t="shared" si="26"/>
        <v xml:space="preserve"> </v>
      </c>
      <c r="C87" s="195" t="str">
        <f t="shared" si="27"/>
        <v xml:space="preserve"> 0 </v>
      </c>
      <c r="D87" s="196"/>
      <c r="E87" s="200" t="str">
        <f t="shared" si="28"/>
        <v>00</v>
      </c>
      <c r="F87" s="200" t="str">
        <f t="shared" si="29"/>
        <v>00</v>
      </c>
      <c r="G87" s="198" t="str">
        <f>IF(D87&lt;&gt;"",'Unc. Calculator'!S92,"")</f>
        <v/>
      </c>
      <c r="H87" s="183"/>
      <c r="I87" s="103"/>
      <c r="J87" s="49"/>
      <c r="K87" s="50"/>
      <c r="L87" s="51"/>
      <c r="M87" s="51"/>
      <c r="N87" s="51"/>
      <c r="O87" s="52"/>
      <c r="P87" s="8"/>
      <c r="Q87" s="56"/>
      <c r="R87" s="38"/>
      <c r="S87" s="10"/>
      <c r="T87" s="40"/>
      <c r="U87" s="41"/>
      <c r="V87" s="53"/>
      <c r="W87" s="43">
        <f t="shared" si="30"/>
        <v>0</v>
      </c>
      <c r="X87" s="43">
        <f t="shared" si="31"/>
        <v>0</v>
      </c>
      <c r="Y87" s="44" t="s">
        <v>92</v>
      </c>
      <c r="Z87" s="54"/>
      <c r="AA87" s="55"/>
      <c r="AB87" s="47" t="str">
        <f t="shared" si="32"/>
        <v/>
      </c>
      <c r="AC87" s="48">
        <f t="shared" si="33"/>
        <v>0</v>
      </c>
      <c r="AD87" s="172">
        <f t="shared" si="34"/>
        <v>0</v>
      </c>
      <c r="AE87" s="163">
        <f t="shared" si="35"/>
        <v>0</v>
      </c>
      <c r="AF87" s="163">
        <f t="shared" si="36"/>
        <v>0</v>
      </c>
      <c r="AG87" s="163">
        <f t="shared" si="37"/>
        <v>0</v>
      </c>
      <c r="AH87" s="163">
        <f t="shared" si="38"/>
        <v>1</v>
      </c>
      <c r="AI87" s="163">
        <f t="shared" si="39"/>
        <v>1</v>
      </c>
      <c r="AJ87" s="163">
        <f t="shared" si="40"/>
        <v>1</v>
      </c>
    </row>
    <row r="88" spans="1:36" customFormat="1" x14ac:dyDescent="0.25">
      <c r="A88" s="188"/>
      <c r="B88" s="189" t="str">
        <f t="shared" si="26"/>
        <v xml:space="preserve"> </v>
      </c>
      <c r="C88" s="190" t="str">
        <f t="shared" si="27"/>
        <v xml:space="preserve"> 0 </v>
      </c>
      <c r="D88" s="191"/>
      <c r="E88" s="201" t="str">
        <f t="shared" si="28"/>
        <v>00</v>
      </c>
      <c r="F88" s="201" t="str">
        <f t="shared" si="29"/>
        <v>00</v>
      </c>
      <c r="G88" s="193" t="str">
        <f>IF(D88&lt;&gt;"",'Unc. Calculator'!S93,"")</f>
        <v/>
      </c>
      <c r="H88" s="183"/>
      <c r="I88" s="103"/>
      <c r="J88" s="49"/>
      <c r="K88" s="50"/>
      <c r="L88" s="51"/>
      <c r="M88" s="51"/>
      <c r="N88" s="51"/>
      <c r="O88" s="52"/>
      <c r="P88" s="8"/>
      <c r="Q88" s="56"/>
      <c r="R88" s="38"/>
      <c r="S88" s="10"/>
      <c r="T88" s="40"/>
      <c r="U88" s="41"/>
      <c r="V88" s="53"/>
      <c r="W88" s="43">
        <f t="shared" si="30"/>
        <v>0</v>
      </c>
      <c r="X88" s="43">
        <f t="shared" si="31"/>
        <v>0</v>
      </c>
      <c r="Y88" s="44" t="s">
        <v>92</v>
      </c>
      <c r="Z88" s="54"/>
      <c r="AA88" s="55"/>
      <c r="AB88" s="47" t="str">
        <f t="shared" si="32"/>
        <v/>
      </c>
      <c r="AC88" s="48">
        <f t="shared" si="33"/>
        <v>0</v>
      </c>
      <c r="AD88" s="172">
        <f t="shared" si="34"/>
        <v>0</v>
      </c>
      <c r="AE88" s="163">
        <f t="shared" si="35"/>
        <v>0</v>
      </c>
      <c r="AF88" s="163">
        <f t="shared" si="36"/>
        <v>0</v>
      </c>
      <c r="AG88" s="163">
        <f t="shared" si="37"/>
        <v>0</v>
      </c>
      <c r="AH88" s="163">
        <f t="shared" si="38"/>
        <v>1</v>
      </c>
      <c r="AI88" s="163">
        <f t="shared" si="39"/>
        <v>1</v>
      </c>
      <c r="AJ88" s="163">
        <f t="shared" si="40"/>
        <v>1</v>
      </c>
    </row>
    <row r="89" spans="1:36" customFormat="1" x14ac:dyDescent="0.25">
      <c r="A89" s="199"/>
      <c r="B89" s="194" t="str">
        <f t="shared" si="26"/>
        <v xml:space="preserve"> </v>
      </c>
      <c r="C89" s="195" t="str">
        <f t="shared" si="27"/>
        <v xml:space="preserve"> 0 </v>
      </c>
      <c r="D89" s="196"/>
      <c r="E89" s="200" t="str">
        <f t="shared" si="28"/>
        <v>00</v>
      </c>
      <c r="F89" s="200" t="str">
        <f t="shared" si="29"/>
        <v>00</v>
      </c>
      <c r="G89" s="198" t="str">
        <f>IF(D89&lt;&gt;"",'Unc. Calculator'!S94,"")</f>
        <v/>
      </c>
      <c r="H89" s="183"/>
      <c r="I89" s="103"/>
      <c r="J89" s="49"/>
      <c r="K89" s="50"/>
      <c r="L89" s="51"/>
      <c r="M89" s="51"/>
      <c r="N89" s="51"/>
      <c r="O89" s="52"/>
      <c r="P89" s="8"/>
      <c r="Q89" s="56"/>
      <c r="R89" s="38"/>
      <c r="S89" s="10"/>
      <c r="T89" s="40"/>
      <c r="U89" s="41"/>
      <c r="V89" s="53"/>
      <c r="W89" s="43">
        <f t="shared" si="30"/>
        <v>0</v>
      </c>
      <c r="X89" s="43">
        <f t="shared" si="31"/>
        <v>0</v>
      </c>
      <c r="Y89" s="44" t="s">
        <v>92</v>
      </c>
      <c r="Z89" s="54"/>
      <c r="AA89" s="55"/>
      <c r="AB89" s="47" t="str">
        <f t="shared" si="32"/>
        <v/>
      </c>
      <c r="AC89" s="48">
        <f t="shared" si="33"/>
        <v>0</v>
      </c>
      <c r="AD89" s="172">
        <f t="shared" si="34"/>
        <v>0</v>
      </c>
      <c r="AE89" s="163">
        <f t="shared" si="35"/>
        <v>0</v>
      </c>
      <c r="AF89" s="163">
        <f t="shared" si="36"/>
        <v>0</v>
      </c>
      <c r="AG89" s="163">
        <f t="shared" si="37"/>
        <v>0</v>
      </c>
      <c r="AH89" s="163">
        <f t="shared" si="38"/>
        <v>1</v>
      </c>
      <c r="AI89" s="163">
        <f t="shared" si="39"/>
        <v>1</v>
      </c>
      <c r="AJ89" s="163">
        <f t="shared" si="40"/>
        <v>1</v>
      </c>
    </row>
    <row r="90" spans="1:36" customFormat="1" x14ac:dyDescent="0.25">
      <c r="A90" s="188"/>
      <c r="B90" s="189" t="str">
        <f t="shared" si="26"/>
        <v xml:space="preserve"> </v>
      </c>
      <c r="C90" s="190" t="str">
        <f t="shared" si="27"/>
        <v xml:space="preserve"> 0 </v>
      </c>
      <c r="D90" s="191"/>
      <c r="E90" s="201" t="str">
        <f t="shared" si="28"/>
        <v>00</v>
      </c>
      <c r="F90" s="201" t="str">
        <f t="shared" si="29"/>
        <v>00</v>
      </c>
      <c r="G90" s="193" t="str">
        <f>IF(D90&lt;&gt;"",'Unc. Calculator'!S95,"")</f>
        <v/>
      </c>
      <c r="H90" s="183"/>
      <c r="I90" s="103"/>
      <c r="J90" s="49"/>
      <c r="K90" s="50"/>
      <c r="L90" s="51"/>
      <c r="M90" s="51"/>
      <c r="N90" s="51"/>
      <c r="O90" s="52"/>
      <c r="P90" s="8"/>
      <c r="Q90" s="56"/>
      <c r="R90" s="38"/>
      <c r="S90" s="10"/>
      <c r="T90" s="40"/>
      <c r="U90" s="41"/>
      <c r="V90" s="53"/>
      <c r="W90" s="43">
        <f t="shared" si="30"/>
        <v>0</v>
      </c>
      <c r="X90" s="43">
        <f t="shared" si="31"/>
        <v>0</v>
      </c>
      <c r="Y90" s="44" t="s">
        <v>92</v>
      </c>
      <c r="Z90" s="54"/>
      <c r="AA90" s="55"/>
      <c r="AB90" s="47" t="str">
        <f t="shared" si="32"/>
        <v/>
      </c>
      <c r="AC90" s="48">
        <f t="shared" si="33"/>
        <v>0</v>
      </c>
      <c r="AD90" s="172">
        <f t="shared" si="34"/>
        <v>0</v>
      </c>
      <c r="AE90" s="163">
        <f t="shared" si="35"/>
        <v>0</v>
      </c>
      <c r="AF90" s="163">
        <f t="shared" si="36"/>
        <v>0</v>
      </c>
      <c r="AG90" s="163">
        <f t="shared" si="37"/>
        <v>0</v>
      </c>
      <c r="AH90" s="163">
        <f t="shared" si="38"/>
        <v>1</v>
      </c>
      <c r="AI90" s="163">
        <f t="shared" si="39"/>
        <v>1</v>
      </c>
      <c r="AJ90" s="163">
        <f t="shared" si="40"/>
        <v>1</v>
      </c>
    </row>
    <row r="91" spans="1:36" customFormat="1" x14ac:dyDescent="0.25">
      <c r="A91" s="199"/>
      <c r="B91" s="194" t="str">
        <f t="shared" si="26"/>
        <v xml:space="preserve"> </v>
      </c>
      <c r="C91" s="195" t="str">
        <f t="shared" si="27"/>
        <v xml:space="preserve"> 0 </v>
      </c>
      <c r="D91" s="196"/>
      <c r="E91" s="200" t="str">
        <f t="shared" si="28"/>
        <v>00</v>
      </c>
      <c r="F91" s="200" t="str">
        <f t="shared" si="29"/>
        <v>00</v>
      </c>
      <c r="G91" s="198" t="str">
        <f>IF(D91&lt;&gt;"",'Unc. Calculator'!S96,"")</f>
        <v/>
      </c>
      <c r="H91" s="183"/>
      <c r="I91" s="103"/>
      <c r="J91" s="49"/>
      <c r="K91" s="50"/>
      <c r="L91" s="51"/>
      <c r="M91" s="51"/>
      <c r="N91" s="51"/>
      <c r="O91" s="52"/>
      <c r="P91" s="8"/>
      <c r="Q91" s="56"/>
      <c r="R91" s="38"/>
      <c r="S91" s="10"/>
      <c r="T91" s="40"/>
      <c r="U91" s="41"/>
      <c r="V91" s="53"/>
      <c r="W91" s="43">
        <f t="shared" si="30"/>
        <v>0</v>
      </c>
      <c r="X91" s="43">
        <f t="shared" si="31"/>
        <v>0</v>
      </c>
      <c r="Y91" s="44" t="s">
        <v>92</v>
      </c>
      <c r="Z91" s="54"/>
      <c r="AA91" s="55"/>
      <c r="AB91" s="47" t="str">
        <f t="shared" si="32"/>
        <v/>
      </c>
      <c r="AC91" s="48">
        <f t="shared" si="33"/>
        <v>0</v>
      </c>
      <c r="AD91" s="172">
        <f t="shared" si="34"/>
        <v>0</v>
      </c>
      <c r="AE91" s="163">
        <f t="shared" si="35"/>
        <v>0</v>
      </c>
      <c r="AF91" s="163">
        <f t="shared" si="36"/>
        <v>0</v>
      </c>
      <c r="AG91" s="163">
        <f t="shared" si="37"/>
        <v>0</v>
      </c>
      <c r="AH91" s="163">
        <f t="shared" si="38"/>
        <v>1</v>
      </c>
      <c r="AI91" s="163">
        <f t="shared" si="39"/>
        <v>1</v>
      </c>
      <c r="AJ91" s="163">
        <f t="shared" si="40"/>
        <v>1</v>
      </c>
    </row>
    <row r="92" spans="1:36" customFormat="1" x14ac:dyDescent="0.25">
      <c r="A92" s="188"/>
      <c r="B92" s="189" t="str">
        <f t="shared" si="26"/>
        <v xml:space="preserve"> </v>
      </c>
      <c r="C92" s="190" t="str">
        <f t="shared" si="27"/>
        <v xml:space="preserve"> 0 </v>
      </c>
      <c r="D92" s="191"/>
      <c r="E92" s="201" t="str">
        <f t="shared" si="28"/>
        <v>00</v>
      </c>
      <c r="F92" s="201" t="str">
        <f t="shared" si="29"/>
        <v>00</v>
      </c>
      <c r="G92" s="193" t="str">
        <f>IF(D92&lt;&gt;"",'Unc. Calculator'!S97,"")</f>
        <v/>
      </c>
      <c r="H92" s="183"/>
      <c r="I92" s="103"/>
      <c r="J92" s="49"/>
      <c r="K92" s="50"/>
      <c r="L92" s="51"/>
      <c r="M92" s="51"/>
      <c r="N92" s="51"/>
      <c r="O92" s="52"/>
      <c r="P92" s="8"/>
      <c r="Q92" s="56"/>
      <c r="R92" s="38"/>
      <c r="S92" s="10"/>
      <c r="T92" s="40"/>
      <c r="U92" s="41"/>
      <c r="V92" s="53"/>
      <c r="W92" s="43">
        <f t="shared" si="30"/>
        <v>0</v>
      </c>
      <c r="X92" s="43">
        <f t="shared" si="31"/>
        <v>0</v>
      </c>
      <c r="Y92" s="44" t="s">
        <v>92</v>
      </c>
      <c r="Z92" s="54"/>
      <c r="AA92" s="55"/>
      <c r="AB92" s="47" t="str">
        <f t="shared" si="32"/>
        <v/>
      </c>
      <c r="AC92" s="48">
        <f t="shared" si="33"/>
        <v>0</v>
      </c>
      <c r="AD92" s="172">
        <f t="shared" si="34"/>
        <v>0</v>
      </c>
      <c r="AE92" s="163">
        <f t="shared" si="35"/>
        <v>0</v>
      </c>
      <c r="AF92" s="163">
        <f t="shared" si="36"/>
        <v>0</v>
      </c>
      <c r="AG92" s="163">
        <f t="shared" si="37"/>
        <v>0</v>
      </c>
      <c r="AH92" s="163">
        <f t="shared" si="38"/>
        <v>1</v>
      </c>
      <c r="AI92" s="163">
        <f t="shared" si="39"/>
        <v>1</v>
      </c>
      <c r="AJ92" s="163">
        <f t="shared" si="40"/>
        <v>1</v>
      </c>
    </row>
    <row r="93" spans="1:36" customFormat="1" x14ac:dyDescent="0.25">
      <c r="A93" s="199"/>
      <c r="B93" s="194" t="str">
        <f t="shared" si="26"/>
        <v xml:space="preserve"> </v>
      </c>
      <c r="C93" s="195" t="str">
        <f t="shared" si="27"/>
        <v xml:space="preserve"> 0 </v>
      </c>
      <c r="D93" s="196"/>
      <c r="E93" s="200" t="str">
        <f t="shared" si="28"/>
        <v>00</v>
      </c>
      <c r="F93" s="200" t="str">
        <f t="shared" si="29"/>
        <v>00</v>
      </c>
      <c r="G93" s="198" t="str">
        <f>IF(D93&lt;&gt;"",'Unc. Calculator'!S98,"")</f>
        <v/>
      </c>
      <c r="H93" s="183"/>
      <c r="I93" s="103"/>
      <c r="J93" s="49"/>
      <c r="K93" s="50"/>
      <c r="L93" s="51"/>
      <c r="M93" s="51"/>
      <c r="N93" s="51"/>
      <c r="O93" s="52"/>
      <c r="P93" s="8"/>
      <c r="Q93" s="56"/>
      <c r="R93" s="38"/>
      <c r="S93" s="10"/>
      <c r="T93" s="40"/>
      <c r="U93" s="41"/>
      <c r="V93" s="53"/>
      <c r="W93" s="43">
        <f t="shared" si="30"/>
        <v>0</v>
      </c>
      <c r="X93" s="43">
        <f t="shared" si="31"/>
        <v>0</v>
      </c>
      <c r="Y93" s="44" t="s">
        <v>92</v>
      </c>
      <c r="Z93" s="54"/>
      <c r="AA93" s="55"/>
      <c r="AB93" s="47" t="str">
        <f t="shared" si="32"/>
        <v/>
      </c>
      <c r="AC93" s="48">
        <f t="shared" si="33"/>
        <v>0</v>
      </c>
      <c r="AD93" s="172">
        <f t="shared" si="34"/>
        <v>0</v>
      </c>
      <c r="AE93" s="163">
        <f t="shared" si="35"/>
        <v>0</v>
      </c>
      <c r="AF93" s="163">
        <f t="shared" si="36"/>
        <v>0</v>
      </c>
      <c r="AG93" s="163">
        <f t="shared" si="37"/>
        <v>0</v>
      </c>
      <c r="AH93" s="163">
        <f t="shared" si="38"/>
        <v>1</v>
      </c>
      <c r="AI93" s="163">
        <f t="shared" si="39"/>
        <v>1</v>
      </c>
      <c r="AJ93" s="163">
        <f t="shared" si="40"/>
        <v>1</v>
      </c>
    </row>
    <row r="94" spans="1:36" customFormat="1" x14ac:dyDescent="0.25">
      <c r="A94" s="188"/>
      <c r="B94" s="189" t="str">
        <f t="shared" si="26"/>
        <v xml:space="preserve"> </v>
      </c>
      <c r="C94" s="190" t="str">
        <f t="shared" si="27"/>
        <v xml:space="preserve"> 0 </v>
      </c>
      <c r="D94" s="191"/>
      <c r="E94" s="201" t="str">
        <f t="shared" si="28"/>
        <v>00</v>
      </c>
      <c r="F94" s="201" t="str">
        <f t="shared" si="29"/>
        <v>00</v>
      </c>
      <c r="G94" s="193" t="str">
        <f>IF(D94&lt;&gt;"",'Unc. Calculator'!S99,"")</f>
        <v/>
      </c>
      <c r="H94" s="183"/>
      <c r="I94" s="103"/>
      <c r="J94" s="49"/>
      <c r="K94" s="50"/>
      <c r="L94" s="51"/>
      <c r="M94" s="51"/>
      <c r="N94" s="51"/>
      <c r="O94" s="52"/>
      <c r="P94" s="8"/>
      <c r="Q94" s="56"/>
      <c r="R94" s="38"/>
      <c r="S94" s="10"/>
      <c r="T94" s="40"/>
      <c r="U94" s="41"/>
      <c r="V94" s="53"/>
      <c r="W94" s="43">
        <f t="shared" si="30"/>
        <v>0</v>
      </c>
      <c r="X94" s="43">
        <f t="shared" si="31"/>
        <v>0</v>
      </c>
      <c r="Y94" s="44" t="s">
        <v>92</v>
      </c>
      <c r="Z94" s="54"/>
      <c r="AA94" s="55"/>
      <c r="AB94" s="47" t="str">
        <f t="shared" si="32"/>
        <v/>
      </c>
      <c r="AC94" s="48">
        <f t="shared" si="33"/>
        <v>0</v>
      </c>
      <c r="AD94" s="172">
        <f t="shared" si="34"/>
        <v>0</v>
      </c>
      <c r="AE94" s="163">
        <f t="shared" si="35"/>
        <v>0</v>
      </c>
      <c r="AF94" s="163">
        <f t="shared" si="36"/>
        <v>0</v>
      </c>
      <c r="AG94" s="163">
        <f t="shared" si="37"/>
        <v>0</v>
      </c>
      <c r="AH94" s="163">
        <f t="shared" si="38"/>
        <v>1</v>
      </c>
      <c r="AI94" s="163">
        <f t="shared" si="39"/>
        <v>1</v>
      </c>
      <c r="AJ94" s="163">
        <f t="shared" si="40"/>
        <v>1</v>
      </c>
    </row>
    <row r="95" spans="1:36" customFormat="1" x14ac:dyDescent="0.25">
      <c r="A95" s="199"/>
      <c r="B95" s="194" t="str">
        <f t="shared" si="26"/>
        <v xml:space="preserve"> </v>
      </c>
      <c r="C95" s="195" t="str">
        <f t="shared" si="27"/>
        <v xml:space="preserve"> 0 </v>
      </c>
      <c r="D95" s="196"/>
      <c r="E95" s="200" t="str">
        <f t="shared" si="28"/>
        <v>00</v>
      </c>
      <c r="F95" s="200" t="str">
        <f t="shared" si="29"/>
        <v>00</v>
      </c>
      <c r="G95" s="198" t="str">
        <f>IF(D95&lt;&gt;"",'Unc. Calculator'!S100,"")</f>
        <v/>
      </c>
      <c r="H95" s="183"/>
      <c r="I95" s="103"/>
      <c r="J95" s="49"/>
      <c r="K95" s="50"/>
      <c r="L95" s="51"/>
      <c r="M95" s="51"/>
      <c r="N95" s="51"/>
      <c r="O95" s="52"/>
      <c r="P95" s="8"/>
      <c r="Q95" s="56"/>
      <c r="R95" s="38"/>
      <c r="S95" s="10"/>
      <c r="T95" s="40"/>
      <c r="U95" s="41"/>
      <c r="V95" s="53"/>
      <c r="W95" s="43">
        <f t="shared" si="30"/>
        <v>0</v>
      </c>
      <c r="X95" s="43">
        <f t="shared" si="31"/>
        <v>0</v>
      </c>
      <c r="Y95" s="44" t="s">
        <v>92</v>
      </c>
      <c r="Z95" s="54"/>
      <c r="AA95" s="55"/>
      <c r="AB95" s="47" t="str">
        <f t="shared" si="32"/>
        <v/>
      </c>
      <c r="AC95" s="48">
        <f t="shared" si="33"/>
        <v>0</v>
      </c>
      <c r="AD95" s="172">
        <f t="shared" si="34"/>
        <v>0</v>
      </c>
      <c r="AE95" s="163">
        <f t="shared" si="35"/>
        <v>0</v>
      </c>
      <c r="AF95" s="163">
        <f t="shared" si="36"/>
        <v>0</v>
      </c>
      <c r="AG95" s="163">
        <f t="shared" si="37"/>
        <v>0</v>
      </c>
      <c r="AH95" s="163">
        <f t="shared" si="38"/>
        <v>1</v>
      </c>
      <c r="AI95" s="163">
        <f t="shared" si="39"/>
        <v>1</v>
      </c>
      <c r="AJ95" s="163">
        <f t="shared" si="40"/>
        <v>1</v>
      </c>
    </row>
    <row r="96" spans="1:36" customFormat="1" x14ac:dyDescent="0.25">
      <c r="A96" s="188"/>
      <c r="B96" s="189" t="str">
        <f t="shared" si="26"/>
        <v xml:space="preserve"> </v>
      </c>
      <c r="C96" s="190" t="str">
        <f t="shared" si="27"/>
        <v xml:space="preserve"> 0 </v>
      </c>
      <c r="D96" s="191"/>
      <c r="E96" s="201" t="str">
        <f t="shared" si="28"/>
        <v>00</v>
      </c>
      <c r="F96" s="201" t="str">
        <f t="shared" si="29"/>
        <v>00</v>
      </c>
      <c r="G96" s="193" t="str">
        <f>IF(D96&lt;&gt;"",'Unc. Calculator'!S101,"")</f>
        <v/>
      </c>
      <c r="H96" s="183"/>
      <c r="I96" s="103"/>
      <c r="J96" s="49"/>
      <c r="K96" s="50"/>
      <c r="L96" s="51"/>
      <c r="M96" s="51"/>
      <c r="N96" s="51"/>
      <c r="O96" s="52"/>
      <c r="P96" s="8"/>
      <c r="Q96" s="56"/>
      <c r="R96" s="38"/>
      <c r="S96" s="10"/>
      <c r="T96" s="40"/>
      <c r="U96" s="41"/>
      <c r="V96" s="53"/>
      <c r="W96" s="43">
        <f t="shared" si="30"/>
        <v>0</v>
      </c>
      <c r="X96" s="43">
        <f t="shared" si="31"/>
        <v>0</v>
      </c>
      <c r="Y96" s="44" t="s">
        <v>92</v>
      </c>
      <c r="Z96" s="54"/>
      <c r="AA96" s="55"/>
      <c r="AB96" s="47" t="str">
        <f t="shared" si="32"/>
        <v/>
      </c>
      <c r="AC96" s="48">
        <f t="shared" si="33"/>
        <v>0</v>
      </c>
      <c r="AD96" s="172">
        <f t="shared" si="34"/>
        <v>0</v>
      </c>
      <c r="AE96" s="163">
        <f t="shared" si="35"/>
        <v>0</v>
      </c>
      <c r="AF96" s="163">
        <f t="shared" si="36"/>
        <v>0</v>
      </c>
      <c r="AG96" s="163">
        <f t="shared" si="37"/>
        <v>0</v>
      </c>
      <c r="AH96" s="163">
        <f t="shared" si="38"/>
        <v>1</v>
      </c>
      <c r="AI96" s="163">
        <f t="shared" si="39"/>
        <v>1</v>
      </c>
      <c r="AJ96" s="163">
        <f t="shared" si="40"/>
        <v>1</v>
      </c>
    </row>
    <row r="97" spans="1:36" customFormat="1" x14ac:dyDescent="0.25">
      <c r="A97" s="199"/>
      <c r="B97" s="194" t="str">
        <f t="shared" si="26"/>
        <v xml:space="preserve"> </v>
      </c>
      <c r="C97" s="195" t="str">
        <f t="shared" si="27"/>
        <v xml:space="preserve"> 0 </v>
      </c>
      <c r="D97" s="196"/>
      <c r="E97" s="200" t="str">
        <f t="shared" si="28"/>
        <v>00</v>
      </c>
      <c r="F97" s="200" t="str">
        <f t="shared" si="29"/>
        <v>00</v>
      </c>
      <c r="G97" s="198" t="str">
        <f>IF(D97&lt;&gt;"",'Unc. Calculator'!S102,"")</f>
        <v/>
      </c>
      <c r="H97" s="183"/>
      <c r="I97" s="103"/>
      <c r="J97" s="49"/>
      <c r="K97" s="50"/>
      <c r="L97" s="51"/>
      <c r="M97" s="51"/>
      <c r="N97" s="51"/>
      <c r="O97" s="52"/>
      <c r="P97" s="8"/>
      <c r="Q97" s="56"/>
      <c r="R97" s="38"/>
      <c r="S97" s="10"/>
      <c r="T97" s="40"/>
      <c r="U97" s="41"/>
      <c r="V97" s="53"/>
      <c r="W97" s="43">
        <f t="shared" si="30"/>
        <v>0</v>
      </c>
      <c r="X97" s="43">
        <f t="shared" si="31"/>
        <v>0</v>
      </c>
      <c r="Y97" s="44" t="s">
        <v>92</v>
      </c>
      <c r="Z97" s="54"/>
      <c r="AA97" s="55"/>
      <c r="AB97" s="47" t="str">
        <f t="shared" si="32"/>
        <v/>
      </c>
      <c r="AC97" s="48">
        <f t="shared" si="33"/>
        <v>0</v>
      </c>
      <c r="AD97" s="172">
        <f t="shared" si="34"/>
        <v>0</v>
      </c>
      <c r="AE97" s="163">
        <f t="shared" si="35"/>
        <v>0</v>
      </c>
      <c r="AF97" s="163">
        <f t="shared" si="36"/>
        <v>0</v>
      </c>
      <c r="AG97" s="163">
        <f t="shared" si="37"/>
        <v>0</v>
      </c>
      <c r="AH97" s="163">
        <f t="shared" si="38"/>
        <v>1</v>
      </c>
      <c r="AI97" s="163">
        <f t="shared" si="39"/>
        <v>1</v>
      </c>
      <c r="AJ97" s="163">
        <f t="shared" si="40"/>
        <v>1</v>
      </c>
    </row>
    <row r="98" spans="1:36" customFormat="1" x14ac:dyDescent="0.25">
      <c r="A98" s="188"/>
      <c r="B98" s="189" t="str">
        <f t="shared" si="26"/>
        <v xml:space="preserve"> </v>
      </c>
      <c r="C98" s="190" t="str">
        <f t="shared" si="27"/>
        <v xml:space="preserve"> 0 </v>
      </c>
      <c r="D98" s="191"/>
      <c r="E98" s="201" t="str">
        <f t="shared" si="28"/>
        <v>00</v>
      </c>
      <c r="F98" s="201" t="str">
        <f t="shared" si="29"/>
        <v>00</v>
      </c>
      <c r="G98" s="193" t="str">
        <f>IF(D98&lt;&gt;"",'Unc. Calculator'!S103,"")</f>
        <v/>
      </c>
      <c r="H98" s="183"/>
      <c r="I98" s="103"/>
      <c r="J98" s="49"/>
      <c r="K98" s="50"/>
      <c r="L98" s="51"/>
      <c r="M98" s="51"/>
      <c r="N98" s="51"/>
      <c r="O98" s="52"/>
      <c r="P98" s="8"/>
      <c r="Q98" s="56"/>
      <c r="R98" s="38"/>
      <c r="S98" s="10"/>
      <c r="T98" s="40"/>
      <c r="U98" s="41"/>
      <c r="V98" s="53"/>
      <c r="W98" s="43">
        <f t="shared" si="30"/>
        <v>0</v>
      </c>
      <c r="X98" s="43">
        <f t="shared" si="31"/>
        <v>0</v>
      </c>
      <c r="Y98" s="44" t="s">
        <v>92</v>
      </c>
      <c r="Z98" s="54"/>
      <c r="AA98" s="55"/>
      <c r="AB98" s="47" t="str">
        <f t="shared" si="32"/>
        <v/>
      </c>
      <c r="AC98" s="48">
        <f t="shared" si="33"/>
        <v>0</v>
      </c>
      <c r="AD98" s="172">
        <f t="shared" si="34"/>
        <v>0</v>
      </c>
      <c r="AE98" s="163">
        <f t="shared" si="35"/>
        <v>0</v>
      </c>
      <c r="AF98" s="163">
        <f t="shared" si="36"/>
        <v>0</v>
      </c>
      <c r="AG98" s="163">
        <f t="shared" si="37"/>
        <v>0</v>
      </c>
      <c r="AH98" s="163">
        <f t="shared" si="38"/>
        <v>1</v>
      </c>
      <c r="AI98" s="163">
        <f t="shared" si="39"/>
        <v>1</v>
      </c>
      <c r="AJ98" s="163">
        <f t="shared" si="40"/>
        <v>1</v>
      </c>
    </row>
    <row r="99" spans="1:36" customFormat="1" x14ac:dyDescent="0.25">
      <c r="A99" s="199"/>
      <c r="B99" s="194" t="str">
        <f t="shared" si="26"/>
        <v xml:space="preserve"> </v>
      </c>
      <c r="C99" s="195" t="str">
        <f t="shared" si="27"/>
        <v xml:space="preserve"> 0 </v>
      </c>
      <c r="D99" s="196"/>
      <c r="E99" s="200" t="str">
        <f t="shared" si="28"/>
        <v>00</v>
      </c>
      <c r="F99" s="200" t="str">
        <f t="shared" si="29"/>
        <v>00</v>
      </c>
      <c r="G99" s="198" t="str">
        <f>IF(D99&lt;&gt;"",'Unc. Calculator'!S104,"")</f>
        <v/>
      </c>
      <c r="H99" s="183"/>
      <c r="I99" s="103"/>
      <c r="J99" s="49"/>
      <c r="K99" s="50"/>
      <c r="L99" s="51"/>
      <c r="M99" s="51"/>
      <c r="N99" s="51"/>
      <c r="O99" s="52"/>
      <c r="P99" s="8"/>
      <c r="Q99" s="56"/>
      <c r="R99" s="38"/>
      <c r="S99" s="10"/>
      <c r="T99" s="40"/>
      <c r="U99" s="41"/>
      <c r="V99" s="53"/>
      <c r="W99" s="43">
        <f t="shared" si="30"/>
        <v>0</v>
      </c>
      <c r="X99" s="43">
        <f t="shared" si="31"/>
        <v>0</v>
      </c>
      <c r="Y99" s="44" t="s">
        <v>92</v>
      </c>
      <c r="Z99" s="54"/>
      <c r="AA99" s="55"/>
      <c r="AB99" s="47" t="str">
        <f t="shared" si="32"/>
        <v/>
      </c>
      <c r="AC99" s="48">
        <f t="shared" si="33"/>
        <v>0</v>
      </c>
      <c r="AD99" s="172">
        <f t="shared" si="34"/>
        <v>0</v>
      </c>
      <c r="AE99" s="163">
        <f t="shared" si="35"/>
        <v>0</v>
      </c>
      <c r="AF99" s="163">
        <f t="shared" si="36"/>
        <v>0</v>
      </c>
      <c r="AG99" s="163">
        <f t="shared" si="37"/>
        <v>0</v>
      </c>
      <c r="AH99" s="163">
        <f t="shared" si="38"/>
        <v>1</v>
      </c>
      <c r="AI99" s="163">
        <f t="shared" si="39"/>
        <v>1</v>
      </c>
      <c r="AJ99" s="163">
        <f t="shared" si="40"/>
        <v>1</v>
      </c>
    </row>
    <row r="100" spans="1:36" customFormat="1" x14ac:dyDescent="0.25">
      <c r="A100" s="188"/>
      <c r="B100" s="189" t="str">
        <f t="shared" si="26"/>
        <v xml:space="preserve"> </v>
      </c>
      <c r="C100" s="190" t="str">
        <f t="shared" si="27"/>
        <v xml:space="preserve"> 0 </v>
      </c>
      <c r="D100" s="191"/>
      <c r="E100" s="201" t="str">
        <f t="shared" si="28"/>
        <v>00</v>
      </c>
      <c r="F100" s="201" t="str">
        <f t="shared" si="29"/>
        <v>00</v>
      </c>
      <c r="G100" s="193" t="str">
        <f>IF(D100&lt;&gt;"",'Unc. Calculator'!S105,"")</f>
        <v/>
      </c>
      <c r="H100" s="183"/>
      <c r="I100" s="103"/>
      <c r="J100" s="49"/>
      <c r="K100" s="50"/>
      <c r="L100" s="51"/>
      <c r="M100" s="51"/>
      <c r="N100" s="51"/>
      <c r="O100" s="52"/>
      <c r="P100" s="8"/>
      <c r="Q100" s="56"/>
      <c r="R100" s="38"/>
      <c r="S100" s="10"/>
      <c r="T100" s="40"/>
      <c r="U100" s="41"/>
      <c r="V100" s="53"/>
      <c r="W100" s="43">
        <f t="shared" si="30"/>
        <v>0</v>
      </c>
      <c r="X100" s="43">
        <f t="shared" si="31"/>
        <v>0</v>
      </c>
      <c r="Y100" s="44" t="s">
        <v>92</v>
      </c>
      <c r="Z100" s="54"/>
      <c r="AA100" s="55"/>
      <c r="AB100" s="47" t="str">
        <f t="shared" si="32"/>
        <v/>
      </c>
      <c r="AC100" s="48">
        <f t="shared" si="33"/>
        <v>0</v>
      </c>
      <c r="AD100" s="172">
        <f t="shared" si="34"/>
        <v>0</v>
      </c>
      <c r="AE100" s="163">
        <f t="shared" si="35"/>
        <v>0</v>
      </c>
      <c r="AF100" s="163">
        <f t="shared" si="36"/>
        <v>0</v>
      </c>
      <c r="AG100" s="163">
        <f t="shared" si="37"/>
        <v>0</v>
      </c>
      <c r="AH100" s="163">
        <f t="shared" si="38"/>
        <v>1</v>
      </c>
      <c r="AI100" s="163">
        <f t="shared" si="39"/>
        <v>1</v>
      </c>
      <c r="AJ100" s="163">
        <f t="shared" si="40"/>
        <v>1</v>
      </c>
    </row>
    <row r="101" spans="1:36" customFormat="1" x14ac:dyDescent="0.25">
      <c r="A101" s="199"/>
      <c r="B101" s="194" t="str">
        <f t="shared" si="26"/>
        <v xml:space="preserve"> </v>
      </c>
      <c r="C101" s="195" t="str">
        <f t="shared" si="27"/>
        <v xml:space="preserve"> 0 </v>
      </c>
      <c r="D101" s="196"/>
      <c r="E101" s="200" t="str">
        <f t="shared" si="28"/>
        <v>00</v>
      </c>
      <c r="F101" s="200" t="str">
        <f t="shared" si="29"/>
        <v>00</v>
      </c>
      <c r="G101" s="198" t="str">
        <f>IF(D101&lt;&gt;"",'Unc. Calculator'!S106,"")</f>
        <v/>
      </c>
      <c r="H101" s="183"/>
      <c r="I101" s="103"/>
      <c r="J101" s="49"/>
      <c r="K101" s="50"/>
      <c r="L101" s="51"/>
      <c r="M101" s="51"/>
      <c r="N101" s="51"/>
      <c r="O101" s="52"/>
      <c r="P101" s="8"/>
      <c r="Q101" s="56"/>
      <c r="R101" s="38"/>
      <c r="S101" s="10"/>
      <c r="T101" s="40"/>
      <c r="U101" s="41"/>
      <c r="V101" s="53"/>
      <c r="W101" s="43">
        <f t="shared" si="30"/>
        <v>0</v>
      </c>
      <c r="X101" s="43">
        <f t="shared" si="31"/>
        <v>0</v>
      </c>
      <c r="Y101" s="44" t="s">
        <v>92</v>
      </c>
      <c r="Z101" s="54"/>
      <c r="AA101" s="55"/>
      <c r="AB101" s="47" t="str">
        <f t="shared" si="32"/>
        <v/>
      </c>
      <c r="AC101" s="48">
        <f t="shared" si="33"/>
        <v>0</v>
      </c>
      <c r="AD101" s="172">
        <f t="shared" si="34"/>
        <v>0</v>
      </c>
      <c r="AE101" s="163">
        <f t="shared" si="35"/>
        <v>0</v>
      </c>
      <c r="AF101" s="163">
        <f t="shared" si="36"/>
        <v>0</v>
      </c>
      <c r="AG101" s="163">
        <f t="shared" si="37"/>
        <v>0</v>
      </c>
      <c r="AH101" s="163">
        <f t="shared" si="38"/>
        <v>1</v>
      </c>
      <c r="AI101" s="163">
        <f t="shared" si="39"/>
        <v>1</v>
      </c>
      <c r="AJ101" s="163">
        <f t="shared" si="40"/>
        <v>1</v>
      </c>
    </row>
    <row r="102" spans="1:36" customFormat="1" x14ac:dyDescent="0.25">
      <c r="A102" s="188"/>
      <c r="B102" s="189" t="str">
        <f t="shared" si="26"/>
        <v xml:space="preserve"> </v>
      </c>
      <c r="C102" s="190" t="str">
        <f t="shared" si="27"/>
        <v xml:space="preserve"> 0 </v>
      </c>
      <c r="D102" s="191"/>
      <c r="E102" s="201" t="str">
        <f t="shared" si="28"/>
        <v>00</v>
      </c>
      <c r="F102" s="201" t="str">
        <f t="shared" si="29"/>
        <v>00</v>
      </c>
      <c r="G102" s="193" t="str">
        <f>IF(D102&lt;&gt;"",'Unc. Calculator'!S107,"")</f>
        <v/>
      </c>
      <c r="H102" s="183"/>
      <c r="I102" s="103"/>
      <c r="J102" s="49"/>
      <c r="K102" s="50"/>
      <c r="L102" s="51"/>
      <c r="M102" s="51"/>
      <c r="N102" s="51"/>
      <c r="O102" s="52"/>
      <c r="P102" s="8"/>
      <c r="Q102" s="56"/>
      <c r="R102" s="38"/>
      <c r="S102" s="10"/>
      <c r="T102" s="40"/>
      <c r="U102" s="41"/>
      <c r="V102" s="53"/>
      <c r="W102" s="43">
        <f t="shared" si="30"/>
        <v>0</v>
      </c>
      <c r="X102" s="43">
        <f t="shared" si="31"/>
        <v>0</v>
      </c>
      <c r="Y102" s="44" t="s">
        <v>92</v>
      </c>
      <c r="Z102" s="54"/>
      <c r="AA102" s="55"/>
      <c r="AB102" s="47" t="str">
        <f t="shared" si="32"/>
        <v/>
      </c>
      <c r="AC102" s="48">
        <f t="shared" si="33"/>
        <v>0</v>
      </c>
      <c r="AD102" s="172">
        <f t="shared" si="34"/>
        <v>0</v>
      </c>
      <c r="AE102" s="163">
        <f t="shared" si="35"/>
        <v>0</v>
      </c>
      <c r="AF102" s="163">
        <f t="shared" si="36"/>
        <v>0</v>
      </c>
      <c r="AG102" s="163">
        <f t="shared" si="37"/>
        <v>0</v>
      </c>
      <c r="AH102" s="163">
        <f t="shared" si="38"/>
        <v>1</v>
      </c>
      <c r="AI102" s="163">
        <f t="shared" si="39"/>
        <v>1</v>
      </c>
      <c r="AJ102" s="163">
        <f t="shared" si="40"/>
        <v>1</v>
      </c>
    </row>
    <row r="103" spans="1:36" customFormat="1" x14ac:dyDescent="0.25">
      <c r="A103" s="199"/>
      <c r="B103" s="194" t="str">
        <f t="shared" si="26"/>
        <v xml:space="preserve"> </v>
      </c>
      <c r="C103" s="195" t="str">
        <f t="shared" si="27"/>
        <v xml:space="preserve"> 0 </v>
      </c>
      <c r="D103" s="196"/>
      <c r="E103" s="200" t="str">
        <f t="shared" si="28"/>
        <v>00</v>
      </c>
      <c r="F103" s="200" t="str">
        <f t="shared" si="29"/>
        <v>00</v>
      </c>
      <c r="G103" s="198" t="str">
        <f>IF(D103&lt;&gt;"",'Unc. Calculator'!S108,"")</f>
        <v/>
      </c>
      <c r="H103" s="183"/>
      <c r="I103" s="103"/>
      <c r="J103" s="49"/>
      <c r="K103" s="50"/>
      <c r="L103" s="51"/>
      <c r="M103" s="51"/>
      <c r="N103" s="51"/>
      <c r="O103" s="52"/>
      <c r="P103" s="8"/>
      <c r="Q103" s="56"/>
      <c r="R103" s="38"/>
      <c r="S103" s="10"/>
      <c r="T103" s="40"/>
      <c r="U103" s="41"/>
      <c r="V103" s="53"/>
      <c r="W103" s="43">
        <f t="shared" si="30"/>
        <v>0</v>
      </c>
      <c r="X103" s="43">
        <f t="shared" si="31"/>
        <v>0</v>
      </c>
      <c r="Y103" s="44" t="s">
        <v>92</v>
      </c>
      <c r="Z103" s="54"/>
      <c r="AA103" s="55"/>
      <c r="AB103" s="47" t="str">
        <f t="shared" si="32"/>
        <v/>
      </c>
      <c r="AC103" s="48">
        <f t="shared" si="33"/>
        <v>0</v>
      </c>
      <c r="AD103" s="172">
        <f t="shared" si="34"/>
        <v>0</v>
      </c>
      <c r="AE103" s="163">
        <f t="shared" si="35"/>
        <v>0</v>
      </c>
      <c r="AF103" s="163">
        <f t="shared" si="36"/>
        <v>0</v>
      </c>
      <c r="AG103" s="163">
        <f t="shared" si="37"/>
        <v>0</v>
      </c>
      <c r="AH103" s="163">
        <f t="shared" si="38"/>
        <v>1</v>
      </c>
      <c r="AI103" s="163">
        <f t="shared" si="39"/>
        <v>1</v>
      </c>
      <c r="AJ103" s="163">
        <f t="shared" si="40"/>
        <v>1</v>
      </c>
    </row>
    <row r="104" spans="1:36" customFormat="1" x14ac:dyDescent="0.25">
      <c r="A104" s="188"/>
      <c r="B104" s="189" t="str">
        <f t="shared" si="26"/>
        <v xml:space="preserve"> </v>
      </c>
      <c r="C104" s="190" t="str">
        <f t="shared" si="27"/>
        <v xml:space="preserve"> 0 </v>
      </c>
      <c r="D104" s="191"/>
      <c r="E104" s="201" t="str">
        <f t="shared" si="28"/>
        <v>00</v>
      </c>
      <c r="F104" s="201" t="str">
        <f t="shared" si="29"/>
        <v>00</v>
      </c>
      <c r="G104" s="193" t="str">
        <f>IF(D104&lt;&gt;"",'Unc. Calculator'!S109,"")</f>
        <v/>
      </c>
      <c r="H104" s="183"/>
      <c r="I104" s="103"/>
      <c r="J104" s="49"/>
      <c r="K104" s="50"/>
      <c r="L104" s="51"/>
      <c r="M104" s="51"/>
      <c r="N104" s="51"/>
      <c r="O104" s="52"/>
      <c r="P104" s="8"/>
      <c r="Q104" s="56"/>
      <c r="R104" s="38"/>
      <c r="S104" s="10"/>
      <c r="T104" s="40"/>
      <c r="U104" s="41"/>
      <c r="V104" s="53"/>
      <c r="W104" s="43">
        <f t="shared" si="30"/>
        <v>0</v>
      </c>
      <c r="X104" s="43">
        <f t="shared" si="31"/>
        <v>0</v>
      </c>
      <c r="Y104" s="44" t="s">
        <v>92</v>
      </c>
      <c r="Z104" s="54"/>
      <c r="AA104" s="55"/>
      <c r="AB104" s="47" t="str">
        <f t="shared" si="32"/>
        <v/>
      </c>
      <c r="AC104" s="48">
        <f t="shared" si="33"/>
        <v>0</v>
      </c>
      <c r="AD104" s="172">
        <f t="shared" si="34"/>
        <v>0</v>
      </c>
      <c r="AE104" s="163">
        <f t="shared" si="35"/>
        <v>0</v>
      </c>
      <c r="AF104" s="163">
        <f t="shared" si="36"/>
        <v>0</v>
      </c>
      <c r="AG104" s="163">
        <f t="shared" si="37"/>
        <v>0</v>
      </c>
      <c r="AH104" s="163">
        <f t="shared" si="38"/>
        <v>1</v>
      </c>
      <c r="AI104" s="163">
        <f t="shared" si="39"/>
        <v>1</v>
      </c>
      <c r="AJ104" s="163">
        <f t="shared" si="40"/>
        <v>1</v>
      </c>
    </row>
    <row r="105" spans="1:36" customFormat="1" x14ac:dyDescent="0.25">
      <c r="A105" s="199"/>
      <c r="B105" s="194" t="str">
        <f t="shared" si="26"/>
        <v xml:space="preserve"> </v>
      </c>
      <c r="C105" s="195" t="str">
        <f t="shared" si="27"/>
        <v xml:space="preserve"> 0 </v>
      </c>
      <c r="D105" s="196"/>
      <c r="E105" s="200" t="str">
        <f t="shared" si="28"/>
        <v>00</v>
      </c>
      <c r="F105" s="200" t="str">
        <f t="shared" si="29"/>
        <v>00</v>
      </c>
      <c r="G105" s="198" t="str">
        <f>IF(D105&lt;&gt;"",'Unc. Calculator'!S110,"")</f>
        <v/>
      </c>
      <c r="H105" s="183"/>
      <c r="I105" s="103"/>
      <c r="J105" s="49"/>
      <c r="K105" s="50"/>
      <c r="L105" s="51"/>
      <c r="M105" s="51"/>
      <c r="N105" s="51"/>
      <c r="O105" s="52"/>
      <c r="P105" s="8"/>
      <c r="Q105" s="56"/>
      <c r="R105" s="38"/>
      <c r="S105" s="10"/>
      <c r="T105" s="40"/>
      <c r="U105" s="41"/>
      <c r="V105" s="53"/>
      <c r="W105" s="43">
        <f t="shared" si="30"/>
        <v>0</v>
      </c>
      <c r="X105" s="43">
        <f t="shared" si="31"/>
        <v>0</v>
      </c>
      <c r="Y105" s="44" t="s">
        <v>92</v>
      </c>
      <c r="Z105" s="54"/>
      <c r="AA105" s="55"/>
      <c r="AB105" s="47" t="str">
        <f t="shared" si="32"/>
        <v/>
      </c>
      <c r="AC105" s="48">
        <f t="shared" si="33"/>
        <v>0</v>
      </c>
      <c r="AD105" s="172">
        <f t="shared" si="34"/>
        <v>0</v>
      </c>
      <c r="AE105" s="163">
        <f t="shared" si="35"/>
        <v>0</v>
      </c>
      <c r="AF105" s="163">
        <f t="shared" si="36"/>
        <v>0</v>
      </c>
      <c r="AG105" s="163">
        <f t="shared" si="37"/>
        <v>0</v>
      </c>
      <c r="AH105" s="163">
        <f t="shared" si="38"/>
        <v>1</v>
      </c>
      <c r="AI105" s="163">
        <f t="shared" si="39"/>
        <v>1</v>
      </c>
      <c r="AJ105" s="163">
        <f t="shared" si="40"/>
        <v>1</v>
      </c>
    </row>
    <row r="106" spans="1:36" customFormat="1" x14ac:dyDescent="0.25">
      <c r="A106" s="188"/>
      <c r="B106" s="189" t="str">
        <f t="shared" si="26"/>
        <v xml:space="preserve"> </v>
      </c>
      <c r="C106" s="190" t="str">
        <f t="shared" si="27"/>
        <v xml:space="preserve"> 0 </v>
      </c>
      <c r="D106" s="191"/>
      <c r="E106" s="201" t="str">
        <f t="shared" si="28"/>
        <v>00</v>
      </c>
      <c r="F106" s="201" t="str">
        <f t="shared" si="29"/>
        <v>00</v>
      </c>
      <c r="G106" s="193" t="str">
        <f>IF(D106&lt;&gt;"",'Unc. Calculator'!S111,"")</f>
        <v/>
      </c>
      <c r="H106" s="183"/>
      <c r="I106" s="103"/>
      <c r="J106" s="49"/>
      <c r="K106" s="50"/>
      <c r="L106" s="51"/>
      <c r="M106" s="51"/>
      <c r="N106" s="51"/>
      <c r="O106" s="52"/>
      <c r="P106" s="8"/>
      <c r="Q106" s="56"/>
      <c r="R106" s="38"/>
      <c r="S106" s="10"/>
      <c r="T106" s="40"/>
      <c r="U106" s="41"/>
      <c r="V106" s="53"/>
      <c r="W106" s="43">
        <f t="shared" si="30"/>
        <v>0</v>
      </c>
      <c r="X106" s="43">
        <f t="shared" si="31"/>
        <v>0</v>
      </c>
      <c r="Y106" s="44" t="s">
        <v>92</v>
      </c>
      <c r="Z106" s="54"/>
      <c r="AA106" s="55"/>
      <c r="AB106" s="47" t="str">
        <f t="shared" si="32"/>
        <v/>
      </c>
      <c r="AC106" s="48">
        <f t="shared" si="33"/>
        <v>0</v>
      </c>
      <c r="AD106" s="172">
        <f t="shared" si="34"/>
        <v>0</v>
      </c>
      <c r="AE106" s="163">
        <f t="shared" si="35"/>
        <v>0</v>
      </c>
      <c r="AF106" s="163">
        <f t="shared" si="36"/>
        <v>0</v>
      </c>
      <c r="AG106" s="163">
        <f t="shared" si="37"/>
        <v>0</v>
      </c>
      <c r="AH106" s="163">
        <f t="shared" si="38"/>
        <v>1</v>
      </c>
      <c r="AI106" s="163">
        <f t="shared" si="39"/>
        <v>1</v>
      </c>
      <c r="AJ106" s="163">
        <f t="shared" si="40"/>
        <v>1</v>
      </c>
    </row>
    <row r="107" spans="1:36" customFormat="1" x14ac:dyDescent="0.25">
      <c r="A107" s="199"/>
      <c r="B107" s="194" t="str">
        <f t="shared" si="26"/>
        <v xml:space="preserve"> </v>
      </c>
      <c r="C107" s="195" t="str">
        <f t="shared" si="27"/>
        <v xml:space="preserve"> 0 </v>
      </c>
      <c r="D107" s="196"/>
      <c r="E107" s="200" t="str">
        <f t="shared" si="28"/>
        <v>00</v>
      </c>
      <c r="F107" s="200" t="str">
        <f t="shared" si="29"/>
        <v>00</v>
      </c>
      <c r="G107" s="198" t="str">
        <f>IF(D107&lt;&gt;"",'Unc. Calculator'!S112,"")</f>
        <v/>
      </c>
      <c r="H107" s="183"/>
      <c r="I107" s="103"/>
      <c r="J107" s="49"/>
      <c r="K107" s="50"/>
      <c r="L107" s="51"/>
      <c r="M107" s="51"/>
      <c r="N107" s="51"/>
      <c r="O107" s="52"/>
      <c r="P107" s="8"/>
      <c r="Q107" s="56"/>
      <c r="R107" s="38"/>
      <c r="S107" s="10"/>
      <c r="T107" s="40"/>
      <c r="U107" s="41"/>
      <c r="V107" s="53"/>
      <c r="W107" s="43">
        <f t="shared" si="30"/>
        <v>0</v>
      </c>
      <c r="X107" s="43">
        <f t="shared" si="31"/>
        <v>0</v>
      </c>
      <c r="Y107" s="44" t="s">
        <v>92</v>
      </c>
      <c r="Z107" s="54"/>
      <c r="AA107" s="55"/>
      <c r="AB107" s="47" t="str">
        <f t="shared" si="32"/>
        <v/>
      </c>
      <c r="AC107" s="48">
        <f t="shared" si="33"/>
        <v>0</v>
      </c>
      <c r="AD107" s="172">
        <f t="shared" si="34"/>
        <v>0</v>
      </c>
      <c r="AE107" s="163">
        <f t="shared" si="35"/>
        <v>0</v>
      </c>
      <c r="AF107" s="163">
        <f t="shared" si="36"/>
        <v>0</v>
      </c>
      <c r="AG107" s="163">
        <f t="shared" si="37"/>
        <v>0</v>
      </c>
      <c r="AH107" s="163">
        <f t="shared" si="38"/>
        <v>1</v>
      </c>
      <c r="AI107" s="163">
        <f t="shared" si="39"/>
        <v>1</v>
      </c>
      <c r="AJ107" s="163">
        <f t="shared" si="40"/>
        <v>1</v>
      </c>
    </row>
    <row r="108" spans="1:36" customFormat="1" x14ac:dyDescent="0.25">
      <c r="A108" s="188"/>
      <c r="B108" s="189" t="str">
        <f t="shared" si="26"/>
        <v xml:space="preserve"> </v>
      </c>
      <c r="C108" s="190" t="str">
        <f t="shared" si="27"/>
        <v xml:space="preserve"> 0 </v>
      </c>
      <c r="D108" s="191"/>
      <c r="E108" s="201" t="str">
        <f t="shared" si="28"/>
        <v>00</v>
      </c>
      <c r="F108" s="201" t="str">
        <f t="shared" si="29"/>
        <v>00</v>
      </c>
      <c r="G108" s="193" t="str">
        <f>IF(D108&lt;&gt;"",'Unc. Calculator'!S113,"")</f>
        <v/>
      </c>
      <c r="H108" s="183"/>
      <c r="I108" s="103"/>
      <c r="J108" s="49"/>
      <c r="K108" s="50"/>
      <c r="L108" s="51"/>
      <c r="M108" s="51"/>
      <c r="N108" s="51"/>
      <c r="O108" s="52"/>
      <c r="P108" s="8"/>
      <c r="Q108" s="56"/>
      <c r="R108" s="38"/>
      <c r="S108" s="10"/>
      <c r="T108" s="40"/>
      <c r="U108" s="41"/>
      <c r="V108" s="53"/>
      <c r="W108" s="43">
        <f t="shared" si="30"/>
        <v>0</v>
      </c>
      <c r="X108" s="43">
        <f t="shared" si="31"/>
        <v>0</v>
      </c>
      <c r="Y108" s="44" t="s">
        <v>92</v>
      </c>
      <c r="Z108" s="54"/>
      <c r="AA108" s="55"/>
      <c r="AB108" s="47" t="str">
        <f t="shared" si="32"/>
        <v/>
      </c>
      <c r="AC108" s="48">
        <f t="shared" si="33"/>
        <v>0</v>
      </c>
      <c r="AD108" s="172">
        <f t="shared" si="34"/>
        <v>0</v>
      </c>
      <c r="AE108" s="163">
        <f t="shared" si="35"/>
        <v>0</v>
      </c>
      <c r="AF108" s="163">
        <f t="shared" si="36"/>
        <v>0</v>
      </c>
      <c r="AG108" s="163">
        <f t="shared" si="37"/>
        <v>0</v>
      </c>
      <c r="AH108" s="163">
        <f t="shared" si="38"/>
        <v>1</v>
      </c>
      <c r="AI108" s="163">
        <f t="shared" si="39"/>
        <v>1</v>
      </c>
      <c r="AJ108" s="163">
        <f t="shared" si="40"/>
        <v>1</v>
      </c>
    </row>
    <row r="109" spans="1:36" customFormat="1" x14ac:dyDescent="0.25">
      <c r="A109" s="199"/>
      <c r="B109" s="194" t="str">
        <f t="shared" si="26"/>
        <v xml:space="preserve"> </v>
      </c>
      <c r="C109" s="195" t="str">
        <f t="shared" si="27"/>
        <v xml:space="preserve"> 0 </v>
      </c>
      <c r="D109" s="196"/>
      <c r="E109" s="200" t="str">
        <f t="shared" si="28"/>
        <v>00</v>
      </c>
      <c r="F109" s="200" t="str">
        <f t="shared" si="29"/>
        <v>00</v>
      </c>
      <c r="G109" s="198" t="str">
        <f>IF(D109&lt;&gt;"",'Unc. Calculator'!S114,"")</f>
        <v/>
      </c>
      <c r="H109" s="183"/>
      <c r="I109" s="103"/>
      <c r="J109" s="49"/>
      <c r="K109" s="50"/>
      <c r="L109" s="51"/>
      <c r="M109" s="51"/>
      <c r="N109" s="51"/>
      <c r="O109" s="52"/>
      <c r="P109" s="8"/>
      <c r="Q109" s="56"/>
      <c r="R109" s="38"/>
      <c r="S109" s="10"/>
      <c r="T109" s="40"/>
      <c r="U109" s="41"/>
      <c r="V109" s="53"/>
      <c r="W109" s="43">
        <f t="shared" si="30"/>
        <v>0</v>
      </c>
      <c r="X109" s="43">
        <f t="shared" si="31"/>
        <v>0</v>
      </c>
      <c r="Y109" s="44" t="s">
        <v>92</v>
      </c>
      <c r="Z109" s="54"/>
      <c r="AA109" s="55"/>
      <c r="AB109" s="47" t="str">
        <f t="shared" si="32"/>
        <v/>
      </c>
      <c r="AC109" s="48">
        <f t="shared" si="33"/>
        <v>0</v>
      </c>
      <c r="AD109" s="172">
        <f t="shared" si="34"/>
        <v>0</v>
      </c>
      <c r="AE109" s="163">
        <f t="shared" si="35"/>
        <v>0</v>
      </c>
      <c r="AF109" s="163">
        <f t="shared" si="36"/>
        <v>0</v>
      </c>
      <c r="AG109" s="163">
        <f t="shared" si="37"/>
        <v>0</v>
      </c>
      <c r="AH109" s="163">
        <f t="shared" si="38"/>
        <v>1</v>
      </c>
      <c r="AI109" s="163">
        <f t="shared" si="39"/>
        <v>1</v>
      </c>
      <c r="AJ109" s="163">
        <f t="shared" si="40"/>
        <v>1</v>
      </c>
    </row>
    <row r="110" spans="1:36" customFormat="1" x14ac:dyDescent="0.25">
      <c r="A110" s="188"/>
      <c r="B110" s="189" t="str">
        <f t="shared" si="26"/>
        <v xml:space="preserve"> </v>
      </c>
      <c r="C110" s="190" t="str">
        <f t="shared" si="27"/>
        <v xml:space="preserve"> 0 </v>
      </c>
      <c r="D110" s="191"/>
      <c r="E110" s="201" t="str">
        <f t="shared" si="28"/>
        <v>00</v>
      </c>
      <c r="F110" s="201" t="str">
        <f t="shared" si="29"/>
        <v>00</v>
      </c>
      <c r="G110" s="193" t="str">
        <f>IF(D110&lt;&gt;"",'Unc. Calculator'!S115,"")</f>
        <v/>
      </c>
      <c r="H110" s="183"/>
      <c r="I110" s="103"/>
      <c r="J110" s="49"/>
      <c r="K110" s="50"/>
      <c r="L110" s="51"/>
      <c r="M110" s="51"/>
      <c r="N110" s="51"/>
      <c r="O110" s="52"/>
      <c r="P110" s="8"/>
      <c r="Q110" s="56"/>
      <c r="R110" s="38"/>
      <c r="S110" s="10"/>
      <c r="T110" s="40"/>
      <c r="U110" s="41"/>
      <c r="V110" s="53"/>
      <c r="W110" s="43">
        <f t="shared" si="30"/>
        <v>0</v>
      </c>
      <c r="X110" s="43">
        <f t="shared" si="31"/>
        <v>0</v>
      </c>
      <c r="Y110" s="44" t="s">
        <v>92</v>
      </c>
      <c r="Z110" s="54"/>
      <c r="AA110" s="55"/>
      <c r="AB110" s="47" t="str">
        <f t="shared" si="32"/>
        <v/>
      </c>
      <c r="AC110" s="48">
        <f t="shared" si="33"/>
        <v>0</v>
      </c>
      <c r="AD110" s="172">
        <f t="shared" si="34"/>
        <v>0</v>
      </c>
      <c r="AE110" s="163">
        <f t="shared" si="35"/>
        <v>0</v>
      </c>
      <c r="AF110" s="163">
        <f t="shared" si="36"/>
        <v>0</v>
      </c>
      <c r="AG110" s="163">
        <f t="shared" si="37"/>
        <v>0</v>
      </c>
      <c r="AH110" s="163">
        <f t="shared" si="38"/>
        <v>1</v>
      </c>
      <c r="AI110" s="163">
        <f t="shared" si="39"/>
        <v>1</v>
      </c>
      <c r="AJ110" s="163">
        <f t="shared" si="40"/>
        <v>1</v>
      </c>
    </row>
  </sheetData>
  <sheetProtection selectLockedCells="1"/>
  <mergeCells count="4">
    <mergeCell ref="AD3:AD5"/>
    <mergeCell ref="B2:D2"/>
    <mergeCell ref="P3:P5"/>
    <mergeCell ref="AA5:AB5"/>
  </mergeCells>
  <conditionalFormatting sqref="AC3">
    <cfRule type="expression" dxfId="1" priority="92" stopIfTrue="1">
      <formula>$AC$6&gt;$AD$6</formula>
    </cfRule>
  </conditionalFormatting>
  <conditionalFormatting sqref="D6:D110">
    <cfRule type="expression" dxfId="0" priority="1">
      <formula>AH6:AH55=0</formula>
    </cfRule>
  </conditionalFormatting>
  <printOptions horizontalCentered="1"/>
  <pageMargins left="0.7" right="0.7" top="0.75" bottom="0.75" header="0.3" footer="0.3"/>
  <pageSetup scale="42" orientation="portrait" r:id="rId1"/>
  <customProperties>
    <customPr name="%locator_row%" r:id="rId2"/>
    <customPr name="%startcell%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D1200"/>
  <sheetViews>
    <sheetView workbookViewId="0">
      <selection activeCell="S11" sqref="S11"/>
    </sheetView>
  </sheetViews>
  <sheetFormatPr defaultRowHeight="15" x14ac:dyDescent="0.25"/>
  <cols>
    <col min="1" max="15" width="1" style="63" customWidth="1"/>
    <col min="16" max="16" width="9.140625" style="63"/>
    <col min="17" max="17" width="24.85546875" style="63" customWidth="1"/>
    <col min="18" max="18" width="26.140625" style="64" customWidth="1"/>
    <col min="19" max="19" width="23.7109375" style="64" customWidth="1"/>
    <col min="20" max="20" width="11.42578125" style="64" customWidth="1"/>
    <col min="21" max="29" width="9.140625" style="64"/>
    <col min="30" max="30" width="12.5703125" style="64" customWidth="1"/>
    <col min="31" max="31" width="12.140625" style="64" customWidth="1"/>
    <col min="32" max="32" width="9.7109375" style="64" customWidth="1"/>
    <col min="33" max="33" width="16.42578125" style="76" customWidth="1"/>
    <col min="34" max="34" width="16.5703125" style="64" customWidth="1"/>
    <col min="35" max="36" width="15.85546875" style="64" customWidth="1"/>
    <col min="37" max="37" width="17.28515625" style="64" customWidth="1"/>
    <col min="38" max="38" width="16.5703125" style="64" customWidth="1"/>
    <col min="39" max="39" width="15.7109375" style="64" customWidth="1"/>
    <col min="40" max="40" width="16.42578125" style="64" customWidth="1"/>
    <col min="41" max="42" width="13.85546875" style="64" customWidth="1"/>
    <col min="43" max="52" width="13.140625" style="64" customWidth="1"/>
    <col min="53" max="53" width="9.140625" style="71"/>
    <col min="54" max="55" width="9.140625" style="64"/>
    <col min="56" max="56" width="11.140625" style="64" customWidth="1"/>
    <col min="57" max="57" width="12" style="64" customWidth="1"/>
    <col min="58" max="58" width="11.28515625" style="64" customWidth="1"/>
    <col min="59" max="59" width="10.7109375" style="64" customWidth="1"/>
    <col min="60" max="60" width="11.140625" style="64" customWidth="1"/>
    <col min="61" max="61" width="11.85546875" style="64" customWidth="1"/>
    <col min="62" max="62" width="11.7109375" style="64" customWidth="1"/>
    <col min="63" max="63" width="11.85546875" style="64" customWidth="1"/>
    <col min="64" max="65" width="12.28515625" style="64" customWidth="1"/>
    <col min="66" max="71" width="9.140625" style="64"/>
    <col min="72" max="72" width="11.85546875" style="64" customWidth="1"/>
    <col min="73" max="73" width="19.140625" style="72" customWidth="1"/>
    <col min="74" max="74" width="20.42578125" style="64" customWidth="1"/>
    <col min="75" max="75" width="17.140625" style="72" customWidth="1"/>
    <col min="76" max="76" width="15.5703125" style="70" customWidth="1"/>
    <col min="77" max="86" width="9.140625" style="64"/>
    <col min="87" max="91" width="14.28515625" style="121" customWidth="1"/>
    <col min="92" max="92" width="10.5703125" style="122" customWidth="1"/>
    <col min="93" max="97" width="9.140625" style="63"/>
    <col min="98" max="98" width="28.28515625" style="63" customWidth="1"/>
    <col min="99" max="99" width="18.5703125" style="63" customWidth="1"/>
    <col min="100" max="100" width="16.5703125" style="63" customWidth="1"/>
    <col min="101" max="101" width="17.28515625" style="63" customWidth="1"/>
    <col min="102" max="102" width="18.28515625" style="63" customWidth="1"/>
    <col min="103" max="103" width="17.7109375" style="63" customWidth="1"/>
    <col min="104" max="104" width="10.42578125" style="63" customWidth="1"/>
    <col min="105" max="106" width="9.140625" style="63"/>
    <col min="107" max="107" width="11" style="63" bestFit="1" customWidth="1"/>
    <col min="108" max="108" width="10.140625" style="63" customWidth="1"/>
    <col min="109" max="16384" width="9.140625" style="63"/>
  </cols>
  <sheetData>
    <row r="1" spans="2:108" x14ac:dyDescent="0.25">
      <c r="Q1" s="81" t="s">
        <v>113</v>
      </c>
      <c r="R1" s="63"/>
      <c r="S1" s="142" t="s">
        <v>116</v>
      </c>
      <c r="T1" s="143" t="s">
        <v>115</v>
      </c>
      <c r="U1" s="63"/>
      <c r="V1" s="63"/>
      <c r="W1" s="63"/>
      <c r="AB1" s="63"/>
      <c r="AC1" s="63"/>
      <c r="AD1" s="63"/>
      <c r="AE1" s="63"/>
      <c r="AF1" s="63"/>
      <c r="AG1" s="64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120"/>
      <c r="CJ1" s="120"/>
      <c r="CK1" s="120"/>
      <c r="CL1" s="120"/>
      <c r="CM1" s="120"/>
      <c r="CN1" s="120"/>
      <c r="CU1" s="89"/>
      <c r="CV1" s="89"/>
      <c r="CW1" s="89"/>
      <c r="CX1" s="89"/>
      <c r="CY1" s="89"/>
    </row>
    <row r="2" spans="2:108" x14ac:dyDescent="0.25">
      <c r="B2" s="6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Q2" s="109" t="s">
        <v>114</v>
      </c>
      <c r="R2" s="63"/>
      <c r="S2" s="144" t="s">
        <v>118</v>
      </c>
      <c r="T2" s="145" t="s">
        <v>117</v>
      </c>
      <c r="U2" s="63"/>
      <c r="V2" s="63" t="s">
        <v>144</v>
      </c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/>
      <c r="AH2" s="63">
        <v>2</v>
      </c>
      <c r="AI2" s="63">
        <v>3</v>
      </c>
      <c r="AJ2" s="63">
        <v>4</v>
      </c>
      <c r="AK2" s="63">
        <v>5</v>
      </c>
      <c r="AL2" s="63">
        <v>6</v>
      </c>
      <c r="AM2" s="63">
        <v>7</v>
      </c>
      <c r="AN2" s="63">
        <v>8</v>
      </c>
      <c r="AO2" s="63">
        <v>9</v>
      </c>
      <c r="AP2" s="63">
        <v>10</v>
      </c>
      <c r="AQ2" s="63">
        <v>11</v>
      </c>
      <c r="AR2" s="63">
        <v>12</v>
      </c>
      <c r="AS2" s="63">
        <v>13</v>
      </c>
      <c r="AT2" s="63">
        <v>14</v>
      </c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3"/>
      <c r="CC2" s="63"/>
      <c r="CD2" s="63"/>
      <c r="CE2" s="63"/>
      <c r="CF2" s="63"/>
      <c r="CG2" s="63"/>
      <c r="CH2" s="63"/>
      <c r="CI2" s="120"/>
      <c r="CJ2" s="120"/>
      <c r="CK2" s="120"/>
      <c r="CL2" s="120"/>
      <c r="CM2" s="120"/>
      <c r="CN2" s="120"/>
      <c r="CU2" s="114" t="s">
        <v>99</v>
      </c>
      <c r="CV2" s="114" t="s">
        <v>100</v>
      </c>
      <c r="CW2" s="118" t="s">
        <v>127</v>
      </c>
      <c r="CX2" s="114" t="s">
        <v>128</v>
      </c>
      <c r="CY2" s="118" t="s">
        <v>129</v>
      </c>
    </row>
    <row r="3" spans="2:108" ht="16.5" x14ac:dyDescent="0.3"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Q3" s="110" t="s">
        <v>124</v>
      </c>
      <c r="R3" s="63"/>
      <c r="S3" s="144" t="s">
        <v>119</v>
      </c>
      <c r="T3" s="146" t="s">
        <v>121</v>
      </c>
      <c r="U3" s="63"/>
      <c r="V3" s="156" t="s">
        <v>150</v>
      </c>
      <c r="W3" s="154" t="s">
        <v>148</v>
      </c>
      <c r="X3" s="153" t="s">
        <v>134</v>
      </c>
      <c r="Y3" s="153" t="s">
        <v>42</v>
      </c>
      <c r="Z3" s="153" t="s">
        <v>10</v>
      </c>
      <c r="AA3" s="153" t="s">
        <v>145</v>
      </c>
      <c r="AB3" s="153" t="s">
        <v>146</v>
      </c>
      <c r="AC3" s="153" t="s">
        <v>147</v>
      </c>
      <c r="AD3" s="153" t="s">
        <v>57</v>
      </c>
      <c r="AE3" s="153" t="s">
        <v>77</v>
      </c>
      <c r="AF3" s="63"/>
      <c r="AG3" s="64" t="s">
        <v>123</v>
      </c>
      <c r="AH3" s="112" t="e">
        <f>ADDRESS(MATCH(AH10,Standard6!$C:$C,0),4,1)&amp;":"&amp;ADDRESS(LOOKUP(2,1/(Standard6!$C:$C=AH10),ROW(Standard6!$C:$C)),4,1)</f>
        <v>#N/A</v>
      </c>
      <c r="AI3" s="112" t="e">
        <f>ADDRESS(MATCH(AI10,Standard6!$C:$C,0),4,1)&amp;":"&amp;ADDRESS(LOOKUP(2,1/(Standard6!$C:$C=AI10),ROW(Standard6!$C:$C)),4,1)</f>
        <v>#N/A</v>
      </c>
      <c r="AJ3" s="112" t="e">
        <f>ADDRESS(MATCH(AJ10,Standard6!$C:$C,0),4,1)&amp;":"&amp;ADDRESS(LOOKUP(2,1/(Standard6!$C:$C=AJ10),ROW(Standard6!$C:$C)),4,1)</f>
        <v>#N/A</v>
      </c>
      <c r="AK3" s="112" t="e">
        <f>ADDRESS(MATCH(AK10,Standard6!$C:$C,0),4,1)&amp;":"&amp;ADDRESS(LOOKUP(2,1/(Standard6!$C:$C=AK10),ROW(Standard6!$C:$C)),4,1)</f>
        <v>#N/A</v>
      </c>
      <c r="AL3" s="112" t="e">
        <f>ADDRESS(MATCH(AL10,Standard6!$C:$C,0),4,1)&amp;":"&amp;ADDRESS(LOOKUP(2,1/(Standard6!$C:$C=AL10),ROW(Standard6!$C:$C)),4,1)</f>
        <v>#N/A</v>
      </c>
      <c r="AM3" s="112" t="e">
        <f>ADDRESS(MATCH(AM10,Standard6!$C:$C,0),4,1)&amp;":"&amp;ADDRESS(LOOKUP(2,1/(Standard6!$C:$C=AM10),ROW(Standard6!$C:$C)),4,1)</f>
        <v>#N/A</v>
      </c>
      <c r="AN3" s="112" t="e">
        <f>ADDRESS(MATCH(AN10,Standard6!$C:$C,0),4,1)&amp;":"&amp;ADDRESS(LOOKUP(2,1/(Standard6!$C:$C=AN10),ROW(Standard6!$C:$C)),4,1)</f>
        <v>#N/A</v>
      </c>
      <c r="AO3" s="112" t="e">
        <f>ADDRESS(MATCH(AO10,Standard6!$C:$C,0),4,1)&amp;":"&amp;ADDRESS(LOOKUP(2,1/(Standard6!$C:$C=AO10),ROW(Standard6!$C:$C)),4,1)</f>
        <v>#N/A</v>
      </c>
      <c r="AP3" s="112" t="e">
        <f>ADDRESS(MATCH(AP10,Standard6!$C:$C,0),4,1)&amp;":"&amp;ADDRESS(LOOKUP(2,1/(Standard6!$C:$C=AP10),ROW(Standard6!$C:$C)),4,1)</f>
        <v>#N/A</v>
      </c>
      <c r="AQ3" s="112" t="e">
        <f>ADDRESS(MATCH(AQ10,Standard6!$C:$C,0),4,1)&amp;":"&amp;ADDRESS(LOOKUP(2,1/(Standard6!$C:$C=AQ10),ROW(Standard6!$C:$C)),4,1)</f>
        <v>#N/A</v>
      </c>
      <c r="AR3" s="112" t="e">
        <f>ADDRESS(MATCH(AR10,Standard6!$C:$C,0),4,1)&amp;":"&amp;ADDRESS(LOOKUP(2,1/(Standard6!$C:$C=AR10),ROW(Standard6!$C:$C)),4,1)</f>
        <v>#N/A</v>
      </c>
      <c r="AS3" s="112" t="e">
        <f>ADDRESS(MATCH(AS10,Standard6!$C:$C,0),4,1)&amp;":"&amp;ADDRESS(LOOKUP(2,1/(Standard6!$C:$C=AS10),ROW(Standard6!$C:$C)),4,1)</f>
        <v>#N/A</v>
      </c>
      <c r="AT3" s="112" t="e">
        <f>ADDRESS(MATCH(AT10,Standard6!$C:$C,0),4,1)&amp;":"&amp;ADDRESS(LOOKUP(2,1/(Standard6!$C:$C=AT10),ROW(Standard6!$C:$C)),4,1)</f>
        <v>#N/A</v>
      </c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 t="e">
        <f>1/BU11</f>
        <v>#N/A</v>
      </c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120"/>
      <c r="CJ3" s="120"/>
      <c r="CK3" s="120"/>
      <c r="CL3" s="120"/>
      <c r="CM3" s="120"/>
      <c r="CN3" s="120"/>
      <c r="CT3" s="64" t="s">
        <v>115</v>
      </c>
      <c r="CU3" s="113" t="str">
        <f>ADDRESS(MATCH($AI$10,Standard1!$C:$C,0),9,1)&amp;":"&amp;ADDRESS(LOOKUP(2,1/(Standard1!$C:$C=$AI$10),ROW($C:$C)),9,1)</f>
        <v>$I$189:$I$348</v>
      </c>
      <c r="CV3" s="113" t="str">
        <f>ADDRESS(MATCH($AK$10,Standard1!$C:$C,0),9,1)&amp;":"&amp;ADDRESS(LOOKUP(2,1/(Standard1!$C:$C=$AK$10),ROW($C:$C)),9,1)</f>
        <v>$I$349:$I$538</v>
      </c>
      <c r="CW3" s="113" t="str">
        <f>ADDRESS(MATCH($AR$10,Standard1!$C:$C,0),9,1)&amp;":"&amp;ADDRESS(LOOKUP(2,1/(Standard1!$C:$C=$AR$10),ROW($C:$C)),9,1)</f>
        <v>$I$539:$I$609</v>
      </c>
      <c r="CX3" s="113" t="str">
        <f>ADDRESS(MATCH($AS$10,Standard1!$C:$C,0),9,1)&amp;":"&amp;ADDRESS(LOOKUP(2,1/(Standard1!$C:$C=$AS$10),ROW($C:$C)),9,1)</f>
        <v>$I$610:$I$659</v>
      </c>
      <c r="CY3" s="113" t="str">
        <f>ADDRESS(MATCH($AT$10,Standard1!$C:$C,0),9,1)&amp;":"&amp;ADDRESS(LOOKUP(2,1/(Standard1!$C:$C=$AT$10),ROW($C:$C)),9,1)</f>
        <v>$I$660:$I$719</v>
      </c>
    </row>
    <row r="4" spans="2:108" ht="16.5" x14ac:dyDescent="0.3">
      <c r="Q4" s="138" t="s">
        <v>132</v>
      </c>
      <c r="R4" s="63"/>
      <c r="S4" s="144" t="s">
        <v>790</v>
      </c>
      <c r="T4" s="145" t="s">
        <v>122</v>
      </c>
      <c r="U4" s="63"/>
      <c r="V4" s="157">
        <v>3.0000000000000001E-3</v>
      </c>
      <c r="W4" s="153" t="s">
        <v>756</v>
      </c>
      <c r="X4" s="153" t="s">
        <v>115</v>
      </c>
      <c r="Y4" s="154">
        <f ca="1">VLOOKUP(W4,INDIRECT(CONCATENATE(X4,"!",$CT$11)),11,FALSE)</f>
        <v>5.8000999999999996</v>
      </c>
      <c r="Z4" s="154">
        <f ca="1">VLOOKUP(W4,INDIRECT(CONCATENATE(X4,"!",$CT$11)),12,FALSE)</f>
        <v>1.6239000000000001</v>
      </c>
      <c r="AA4" s="153">
        <f ca="1">VLOOKUP(W4,INDIRECT(CONCATENATE(X4,"!",$CT$11)),13,FALSE)</f>
        <v>5.8000999999999996</v>
      </c>
      <c r="AB4" s="153">
        <f ca="1">VLOOKUP(W4,INDIRECT(CONCATENATE(X4,"!",$CT$11)),14,FALSE)</f>
        <v>1.5456000000000001</v>
      </c>
      <c r="AC4" s="153">
        <f ca="1">VLOOKUP(W4,INDIRECT(CONCATENATE(X4,"!",$CT$11)),15,FALSE)</f>
        <v>0</v>
      </c>
      <c r="AD4" s="153" t="str">
        <f ca="1">VLOOKUP(W4,INDIRECT(CONCATENATE(X4,"!",$CT$11)),7,FALSE)</f>
        <v>µA</v>
      </c>
      <c r="AE4" s="155" t="str">
        <f ca="1">CONCATENATE(V4*Z4+Y4,AD4)</f>
        <v>5.8049717µA</v>
      </c>
      <c r="AF4" s="63"/>
      <c r="AG4" s="64" t="s">
        <v>120</v>
      </c>
      <c r="AH4" s="112" t="e">
        <f>ADDRESS(MATCH(AH10,Standard5!$C:$C,0),4,1)&amp;":"&amp;ADDRESS(LOOKUP(2,1/(Standard5!$C:$C=AH10),ROW(Standard5!$C:$C)),4,1)</f>
        <v>#N/A</v>
      </c>
      <c r="AI4" s="112" t="e">
        <f>ADDRESS(MATCH(AI10,Standard5!$C:$C,0),4,1)&amp;":"&amp;ADDRESS(LOOKUP(2,1/(Standard5!$C:$C=AI10),ROW(Standard5!$C:$C)),4,1)</f>
        <v>#N/A</v>
      </c>
      <c r="AJ4" s="112" t="e">
        <f>ADDRESS(MATCH(AJ10,Standard5!$C:$C,0),4,1)&amp;":"&amp;ADDRESS(LOOKUP(2,1/(Standard5!$C:$C=AJ10),ROW(Standard5!$C:$C)),4,1)</f>
        <v>#N/A</v>
      </c>
      <c r="AK4" s="112" t="e">
        <f>ADDRESS(MATCH(AK10,Standard5!$C:$C,0),4,1)&amp;":"&amp;ADDRESS(LOOKUP(2,1/(Standard5!$C:$C=AK10),ROW(Standard5!$C:$C)),4,1)</f>
        <v>#N/A</v>
      </c>
      <c r="AL4" s="112" t="e">
        <f>ADDRESS(MATCH(AL10,Standard5!$C:$C,0),4,1)&amp;":"&amp;ADDRESS(LOOKUP(2,1/(Standard5!$C:$C=AL10),ROW(Standard5!$C:$C)),4,1)</f>
        <v>#N/A</v>
      </c>
      <c r="AM4" s="112" t="e">
        <f>ADDRESS(MATCH(AM10,Standard5!$C:$C,0),4,1)&amp;":"&amp;ADDRESS(LOOKUP(2,1/(Standard5!$C:$C=AM10),ROW(Standard5!$C:$C)),4,1)</f>
        <v>#N/A</v>
      </c>
      <c r="AN4" s="112" t="e">
        <f>ADDRESS(MATCH(AN10,Standard5!$C:$C,0),4,1)&amp;":"&amp;ADDRESS(LOOKUP(2,1/(Standard5!$C:$C=AN10),ROW(Standard5!$C:$C)),4,1)</f>
        <v>#N/A</v>
      </c>
      <c r="AO4" s="112" t="e">
        <f>ADDRESS(MATCH(AO10,Standard5!$C:$C,0),4,1)&amp;":"&amp;ADDRESS(LOOKUP(2,1/(Standard5!$C:$C=AO10),ROW(Standard5!$C:$C)),4,1)</f>
        <v>#N/A</v>
      </c>
      <c r="AP4" s="112" t="e">
        <f>ADDRESS(MATCH(AP10,Standard5!$C:$C,0),4,1)&amp;":"&amp;ADDRESS(LOOKUP(2,1/(Standard5!$C:$C=AP10),ROW(Standard5!$C:$C)),4,1)</f>
        <v>#N/A</v>
      </c>
      <c r="AQ4" s="112" t="e">
        <f>ADDRESS(MATCH(AQ10,Standard5!$C:$C,0),4,1)&amp;":"&amp;ADDRESS(LOOKUP(2,1/(Standard5!$C:$C=AQ10),ROW(Standard5!$C:$C)),4,1)</f>
        <v>#N/A</v>
      </c>
      <c r="AR4" s="112" t="e">
        <f>ADDRESS(MATCH(AR10,Standard5!$C:$C,0),4,1)&amp;":"&amp;ADDRESS(LOOKUP(2,1/(Standard5!$C:$C=AR10),ROW(Standard5!$C:$C)),4,1)</f>
        <v>#N/A</v>
      </c>
      <c r="AS4" s="112" t="e">
        <f>ADDRESS(MATCH(AS10,Standard5!$C:$C,0),4,1)&amp;":"&amp;ADDRESS(LOOKUP(2,1/(Standard5!$C:$C=AS10),ROW(Standard5!$C:$C)),4,1)</f>
        <v>#N/A</v>
      </c>
      <c r="AT4" s="112" t="e">
        <f>ADDRESS(MATCH(AT10,Standard5!$C:$C,0),4,1)&amp;":"&amp;ADDRESS(LOOKUP(2,1/(Standard5!$C:$C=AT10),ROW(Standard5!$C:$C)),4,1)</f>
        <v>#N/A</v>
      </c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S4" s="63"/>
      <c r="BT4" s="63"/>
      <c r="BU4" s="63"/>
      <c r="BV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CI4" s="120"/>
      <c r="CJ4" s="120"/>
      <c r="CK4" s="120"/>
      <c r="CL4" s="120"/>
      <c r="CM4" s="120"/>
      <c r="CN4" s="120"/>
      <c r="CT4" s="64" t="s">
        <v>117</v>
      </c>
      <c r="CU4" s="113" t="str">
        <f>ADDRESS(MATCH($AI$10,Standard2!$C:$C,0),9,1)&amp;":"&amp;ADDRESS(LOOKUP(2,1/(Standard2!$C:$C=$AI$10),ROW($C:$C)),9,1)</f>
        <v>$I$541:$I$820</v>
      </c>
      <c r="CV4" s="113" t="str">
        <f>ADDRESS(MATCH($AK$10,Standard2!$C:$C,0),9,1)&amp;":"&amp;ADDRESS(LOOKUP(2,1/(Standard2!$C:$C=$AK$10),ROW($C:$C)),9,1)</f>
        <v>$I$821:$I$970</v>
      </c>
      <c r="CW4" s="119" t="e">
        <f>ADDRESS(MATCH($AR$10,Standard2!$C:$C,0),9,1)&amp;":"&amp;ADDRESS(LOOKUP(2,1/(Standard2!$C:$C=$AR$10),ROW($C:$C)),9,1)</f>
        <v>#N/A</v>
      </c>
      <c r="CX4" s="113" t="e">
        <f>ADDRESS(MATCH($AS$10,Standard2!$C:$C,0),9,1)&amp;":"&amp;ADDRESS(LOOKUP(2,1/(Standard2!$C:$C=$AS$10),ROW($C:$C)),9,1)</f>
        <v>#N/A</v>
      </c>
      <c r="CY4" s="119" t="e">
        <f>ADDRESS(MATCH($AT$10,Standard2!$C:$C,0),9,1)&amp;":"&amp;ADDRESS(LOOKUP(2,1/(Standard2!$C:$C=$AT$10),ROW($C:$C)),9,1)</f>
        <v>#N/A</v>
      </c>
    </row>
    <row r="5" spans="2:108" ht="16.5" x14ac:dyDescent="0.3">
      <c r="R5" s="181" t="s">
        <v>92</v>
      </c>
      <c r="S5" s="144"/>
      <c r="T5" s="145" t="s">
        <v>120</v>
      </c>
      <c r="U5" s="63"/>
      <c r="AE5" s="63"/>
      <c r="AF5" s="63"/>
      <c r="AG5" s="64" t="s">
        <v>122</v>
      </c>
      <c r="AH5" s="112" t="str">
        <f>ADDRESS(MATCH(AH10,Standard4!$C:$C,0),4,1)&amp;":"&amp;ADDRESS(LOOKUP(2,1/(Standard4!$C:$C=AH10),ROW(Standard4!$C:$C)),4,1)</f>
        <v>$D$4:$D$28</v>
      </c>
      <c r="AI5" s="112" t="str">
        <f>ADDRESS(MATCH(AI10,Standard4!$C:$C,0),4,1)&amp;":"&amp;ADDRESS(LOOKUP(2,1/(Standard4!$C:$C=AI10),ROW(Standard4!$C:$C)),4,1)</f>
        <v>$D$80:$D$119</v>
      </c>
      <c r="AJ5" s="112" t="str">
        <f>ADDRESS(MATCH(AJ10,Standard4!$C:$C,0),4,1)&amp;":"&amp;ADDRESS(LOOKUP(2,1/(Standard4!$C:$C=AJ10),ROW(Standard4!$C:$C)),4,1)</f>
        <v>$D$29:$D$58</v>
      </c>
      <c r="AK5" s="112" t="str">
        <f>ADDRESS(MATCH(AK10,Standard4!$C:$C,0),4,1)&amp;":"&amp;ADDRESS(LOOKUP(2,1/(Standard4!$C:$C=AK10),ROW(Standard4!$C:$C)),4,1)</f>
        <v>$D$120:$D$149</v>
      </c>
      <c r="AL5" s="112" t="e">
        <f>ADDRESS(MATCH(AL10,Standard4!$C:$C,0),4,1)&amp;":"&amp;ADDRESS(LOOKUP(2,1/(Standard4!$C:$C=AL10),ROW(Standard4!$C:$C)),4,1)</f>
        <v>#N/A</v>
      </c>
      <c r="AM5" s="112" t="str">
        <f>ADDRESS(MATCH(AM10,Standard4!$C:$C,0),4,1)&amp;":"&amp;ADDRESS(LOOKUP(2,1/(Standard4!$C:$C=AM10),ROW(Standard4!$C:$C)),4,1)</f>
        <v>$D$150:$D$164</v>
      </c>
      <c r="AN5" s="112" t="str">
        <f>ADDRESS(MATCH(AN10,Standard4!$C:$C,0),4,1)&amp;":"&amp;ADDRESS(LOOKUP(2,1/(Standard4!$C:$C=AN10),ROW(Standard4!$C:$C)),4,1)</f>
        <v>$D$165:$D$169</v>
      </c>
      <c r="AO5" s="112" t="str">
        <f>ADDRESS(MATCH(AO10,Standard4!$C:$C,0),4,1)&amp;":"&amp;ADDRESS(LOOKUP(2,1/(Standard4!$C:$C=AO10),ROW(Standard4!$C:$C)),4,1)</f>
        <v>$D$59:$D$64</v>
      </c>
      <c r="AP5" s="112" t="str">
        <f>ADDRESS(MATCH(AP10,Standard4!$C:$C,0),4,1)&amp;":"&amp;ADDRESS(LOOKUP(2,1/(Standard4!$C:$C=AP10),ROW(Standard4!$C:$C)),4,1)</f>
        <v>$D$65:$D$69</v>
      </c>
      <c r="AQ5" s="112" t="str">
        <f>ADDRESS(MATCH(AQ10,Standard4!$C:$C,0),4,1)&amp;":"&amp;ADDRESS(LOOKUP(2,1/(Standard4!$C:$C=AQ10),ROW(Standard4!$C:$C)),4,1)</f>
        <v>$D$70:$D$79</v>
      </c>
      <c r="AR5" s="112" t="e">
        <f>ADDRESS(MATCH(AR10,Standard4!$C:$C,0),4,1)&amp;":"&amp;ADDRESS(LOOKUP(2,1/(Standard4!$C:$C=AR10),ROW(Standard4!$C:$C)),4,1)</f>
        <v>#N/A</v>
      </c>
      <c r="AS5" s="112" t="e">
        <f>ADDRESS(MATCH(AS10,Standard4!$C:$C,0),4,1)&amp;":"&amp;ADDRESS(LOOKUP(2,1/(Standard4!$C:$C=AS10),ROW(Standard4!$C:$C)),4,1)</f>
        <v>#N/A</v>
      </c>
      <c r="AT5" s="112" t="e">
        <f>ADDRESS(MATCH(AT10,Standard4!$C:$C,0),4,1)&amp;":"&amp;ADDRESS(LOOKUP(2,1/(Standard4!$C:$C=AT10),ROW(Standard4!$C:$C)),4,1)</f>
        <v>#N/A</v>
      </c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120"/>
      <c r="CJ5" s="120"/>
      <c r="CK5" s="120"/>
      <c r="CL5" s="120"/>
      <c r="CM5" s="120"/>
      <c r="CN5" s="120"/>
      <c r="CT5" s="64" t="s">
        <v>121</v>
      </c>
      <c r="CU5" s="113" t="e">
        <f>ADDRESS(MATCH($AI$10,Standard3!$C:$C,0),9,1)&amp;":"&amp;ADDRESS(LOOKUP(2,1/(Standard3!$C:$C=$AI$10),ROW($C:$C)),9,1)</f>
        <v>#N/A</v>
      </c>
      <c r="CV5" s="113" t="e">
        <f>ADDRESS(MATCH($AK$10,Standard3!$C:$C,0),9,1)&amp;":"&amp;ADDRESS(LOOKUP(2,1/(Standard3!$C:$C=$AK$10),ROW($C:$C)),9,1)</f>
        <v>#N/A</v>
      </c>
      <c r="CW5" s="119" t="e">
        <f>ADDRESS(MATCH($AR$10,Standard3!$C:$C,0),9,1)&amp;":"&amp;ADDRESS(LOOKUP(2,1/(Standard3!$C:$C=$AR$10),ROW($C:$C)),9,1)</f>
        <v>#N/A</v>
      </c>
      <c r="CX5" s="113" t="e">
        <f>ADDRESS(MATCH($AS$10,Standard3!$C:$C,0),9,1)&amp;":"&amp;ADDRESS(LOOKUP(2,1/(Standard3!$C:$C=$AS$10),ROW($C:$C)),9,1)</f>
        <v>#N/A</v>
      </c>
      <c r="CY5" s="119" t="e">
        <f>ADDRESS(MATCH($AT$10,Standard3!$C:$C,0),9,1)&amp;":"&amp;ADDRESS(LOOKUP(2,1/(Standard3!$C:$C=$AT$10),ROW($C:$C)),9,1)</f>
        <v>#N/A</v>
      </c>
    </row>
    <row r="6" spans="2:108" ht="16.5" customHeight="1" x14ac:dyDescent="0.3">
      <c r="S6" s="147"/>
      <c r="T6" s="148" t="s">
        <v>123</v>
      </c>
      <c r="U6" s="63"/>
      <c r="AE6" s="69"/>
      <c r="AF6" s="70"/>
      <c r="AG6" s="76" t="s">
        <v>121</v>
      </c>
      <c r="AH6" s="112" t="e">
        <f>ADDRESS(MATCH(AH10,Standard3!$C:$C,0),4,1)&amp;":"&amp;ADDRESS(LOOKUP(2,1/(Standard3!$C:$C=AH10),ROW(Standard3!$C:$C)),4,1)</f>
        <v>#N/A</v>
      </c>
      <c r="AI6" s="112" t="e">
        <f>ADDRESS(MATCH(AI10,Standard3!$C:$C,0),4,1)&amp;":"&amp;ADDRESS(LOOKUP(2,1/(Standard3!$C:$C=AI10),ROW(Standard3!$C:$C)),4,1)</f>
        <v>#N/A</v>
      </c>
      <c r="AJ6" s="112" t="e">
        <f>ADDRESS(MATCH(AJ10,Standard3!$C:$C,0),4,1)&amp;":"&amp;ADDRESS(LOOKUP(2,1/(Standard3!$C:$C=AJ10),ROW(Standard3!$C:$C)),4,1)</f>
        <v>#N/A</v>
      </c>
      <c r="AK6" s="112" t="e">
        <f>ADDRESS(MATCH(AK10,Standard3!$C:$C,0),4,1)&amp;":"&amp;ADDRESS(LOOKUP(2,1/(Standard3!$C:$C=AK10),ROW(Standard3!$C:$C)),4,1)</f>
        <v>#N/A</v>
      </c>
      <c r="AL6" s="112" t="str">
        <f>ADDRESS(MATCH(AL10,Standard3!$C:$C,0),4,1)&amp;":"&amp;ADDRESS(LOOKUP(2,1/(Standard3!$C:$C=AL10),ROW(Standard3!$C:$C)),4,1)</f>
        <v>$D$39:$D$73</v>
      </c>
      <c r="AM6" s="112" t="e">
        <f>ADDRESS(MATCH(AM10,Standard3!$C:$C,0),4,1)&amp;":"&amp;ADDRESS(LOOKUP(2,1/(Standard3!$C:$C=AM10),ROW(Standard3!$C:$C)),4,1)</f>
        <v>#N/A</v>
      </c>
      <c r="AN6" s="112" t="e">
        <f>ADDRESS(MATCH(AN10,Standard3!$C:$C,0),4,1)&amp;":"&amp;ADDRESS(LOOKUP(2,1/(Standard3!$C:$C=AN10),ROW(Standard3!$C:$C)),4,1)</f>
        <v>#N/A</v>
      </c>
      <c r="AO6" s="112" t="e">
        <f>ADDRESS(MATCH(AO10,Standard3!$C:$C,0),4,1)&amp;":"&amp;ADDRESS(LOOKUP(2,1/(Standard3!$C:$C=AO10),ROW(Standard3!$C:$C)),4,1)</f>
        <v>#N/A</v>
      </c>
      <c r="AP6" s="112" t="e">
        <f>ADDRESS(MATCH(AP10,Standard3!$C:$C,0),4,1)&amp;":"&amp;ADDRESS(LOOKUP(2,1/(Standard3!$C:$C=AP10),ROW(Standard3!$C:$C)),4,1)</f>
        <v>#N/A</v>
      </c>
      <c r="AQ6" s="112" t="e">
        <f>ADDRESS(MATCH(AQ10,Standard3!$C:$C,0),4,1)&amp;":"&amp;ADDRESS(LOOKUP(2,1/(Standard3!$C:$C=AQ10),ROW(Standard3!$C:$C)),4,1)</f>
        <v>#N/A</v>
      </c>
      <c r="AR6" s="112" t="e">
        <f>ADDRESS(MATCH(AR10,Standard3!$C:$C,0),4,1)&amp;":"&amp;ADDRESS(LOOKUP(2,1/(Standard3!$C:$C=AR10),ROW(Standard3!$C:$C)),4,1)</f>
        <v>#N/A</v>
      </c>
      <c r="AS6" s="112" t="e">
        <f>ADDRESS(MATCH(AS10,Standard3!$C:$C,0),4,1)&amp;":"&amp;ADDRESS(LOOKUP(2,1/(Standard3!$C:$C=AS10),ROW(Standard3!$C:$C)),4,1)</f>
        <v>#N/A</v>
      </c>
      <c r="AT6" s="112" t="e">
        <f>ADDRESS(MATCH(AT10,Standard3!$C:$C,0),4,1)&amp;":"&amp;ADDRESS(LOOKUP(2,1/(Standard3!$C:$C=AT10),ROW(Standard3!$C:$C)),4,1)</f>
        <v>#N/A</v>
      </c>
      <c r="BX6" s="137"/>
      <c r="CD6" s="73"/>
      <c r="CE6" s="73"/>
      <c r="CF6" s="73"/>
      <c r="CG6" s="73"/>
      <c r="CH6" s="73"/>
      <c r="CO6" s="74"/>
      <c r="CQ6" s="75"/>
      <c r="CT6" s="64" t="s">
        <v>122</v>
      </c>
      <c r="CU6" s="113" t="str">
        <f>ADDRESS(MATCH($AI$10,Standard4!$C:$C,0),9,1)&amp;":"&amp;ADDRESS(LOOKUP(2,1/(Standard4!$C:$C=$AI$10),ROW($C:$C)),9,1)</f>
        <v>$I$80:$I$119</v>
      </c>
      <c r="CV6" s="113" t="str">
        <f>ADDRESS(MATCH($AK$10,Standard4!$C:$C,0),9,1)&amp;":"&amp;ADDRESS(LOOKUP(2,1/(Standard4!$C:$C=$AK$10),ROW($C:$C)),9,1)</f>
        <v>$I$120:$I$149</v>
      </c>
      <c r="CW6" s="119" t="e">
        <f>ADDRESS(MATCH($AR$10,Standard4!$C:$C,0),9,1)&amp;":"&amp;ADDRESS(LOOKUP(2,1/(Standard4!$C:$C=$AR$10),ROW($C:$C)),9,1)</f>
        <v>#N/A</v>
      </c>
      <c r="CX6" s="113" t="e">
        <f>ADDRESS(MATCH($AS$10,Standard4!$C:$C,0),9,1)&amp;":"&amp;ADDRESS(LOOKUP(2,1/(Standard4!$C:$C=$AS$10),ROW($C:$C)),9,1)</f>
        <v>#N/A</v>
      </c>
      <c r="CY6" s="119" t="e">
        <f>ADDRESS(MATCH($AT$10,Standard4!$C:$C,0),9,1)&amp;":"&amp;ADDRESS(LOOKUP(2,1/(Standard4!$C:$C=$AT$10),ROW($C:$C)),9,1)</f>
        <v>#N/A</v>
      </c>
      <c r="CZ6" s="158" t="s">
        <v>133</v>
      </c>
      <c r="DB6" s="63" t="s">
        <v>750</v>
      </c>
      <c r="DC6" s="63" t="s">
        <v>749</v>
      </c>
    </row>
    <row r="7" spans="2:108" ht="17.25" thickBot="1" x14ac:dyDescent="0.35">
      <c r="S7" s="149"/>
      <c r="T7" s="150" t="s">
        <v>126</v>
      </c>
      <c r="U7" s="63"/>
      <c r="AE7" s="68"/>
      <c r="AG7" s="76" t="s">
        <v>117</v>
      </c>
      <c r="AH7" s="112" t="str">
        <f>ADDRESS(MATCH(AH10,Standard2!$C:$C,0),4,1)&amp;":"&amp;ADDRESS(LOOKUP(2,1/(Standard2!$C:$C=AH10),ROW(Standard2!$C:$C)),4,1)</f>
        <v>$D$33:$D$61</v>
      </c>
      <c r="AI7" s="112" t="str">
        <f>ADDRESS(MATCH(AI10,Standard2!$C:$C,0),4,1)&amp;":"&amp;ADDRESS(LOOKUP(2,1/(Standard2!$C:$C=AI10),ROW(Standard2!$C:$C)),4,1)</f>
        <v>$D$541:$D$820</v>
      </c>
      <c r="AJ7" s="112" t="str">
        <f>ADDRESS(MATCH(AJ10,Standard2!$C:$C,0),4,1)&amp;":"&amp;ADDRESS(LOOKUP(2,1/(Standard2!$C:$C=AJ10),ROW(Standard2!$C:$C)),4,1)</f>
        <v>$D$115:$D$167</v>
      </c>
      <c r="AK7" s="112" t="str">
        <f>ADDRESS(MATCH(AK10,Standard2!$C:$C,0),4,1)&amp;":"&amp;ADDRESS(LOOKUP(2,1/(Standard2!$C:$C=AK10),ROW(Standard2!$C:$C)),4,1)</f>
        <v>$D$821:$D$970</v>
      </c>
      <c r="AL7" s="112" t="str">
        <f>ADDRESS(MATCH(AL10,Standard2!$C:$C,0),4,1)&amp;":"&amp;ADDRESS(LOOKUP(2,1/(Standard2!$C:$C=AL10),ROW(Standard2!$C:$C)),4,1)</f>
        <v>$D$168:$D$221</v>
      </c>
      <c r="AM7" s="112" t="e">
        <f>ADDRESS(MATCH(AM10,Standard2!$C:$C,0),4,1)&amp;":"&amp;ADDRESS(LOOKUP(2,1/(Standard2!$C:$C=AM10),ROW(Standard2!$C:$C)),4,1)</f>
        <v>#N/A</v>
      </c>
      <c r="AN7" s="112" t="str">
        <f>ADDRESS(MATCH(AN10,Standard2!$C:$C,0),4,1)&amp;":"&amp;ADDRESS(LOOKUP(2,1/(Standard2!$C:$C=AN10),ROW(Standard2!$C:$C)),4,1)</f>
        <v>$D$1001:$D$1002</v>
      </c>
      <c r="AO7" s="112" t="e">
        <f>ADDRESS(MATCH(AO10,Standard2!$C:$C,0),4,1)&amp;":"&amp;ADDRESS(LOOKUP(2,1/(Standard2!$C:$C=AO10),ROW(Standard2!$C:$C)),4,1)</f>
        <v>#N/A</v>
      </c>
      <c r="AP7" s="112" t="e">
        <f>ADDRESS(MATCH(AP10,Standard2!$C:$C,0),4,1)&amp;":"&amp;ADDRESS(LOOKUP(2,1/(Standard2!$C:$C=AP10),ROW(Standard2!$C:$C)),4,1)</f>
        <v>#N/A</v>
      </c>
      <c r="AQ7" s="112" t="e">
        <f>ADDRESS(MATCH(AQ10,Standard2!$C:$C,0),4,1)&amp;":"&amp;ADDRESS(LOOKUP(2,1/(Standard2!$C:$C=AQ10),ROW(Standard2!$C:$C)),4,1)</f>
        <v>#N/A</v>
      </c>
      <c r="AR7" s="112" t="e">
        <f>ADDRESS(MATCH(AR10,Standard2!$C:$C,0),4,1)&amp;":"&amp;ADDRESS(LOOKUP(2,1/(Standard2!$C:$C=AR10),ROW(Standard2!$C:$C)),4,1)</f>
        <v>#N/A</v>
      </c>
      <c r="AS7" s="112" t="e">
        <f>ADDRESS(MATCH(AS10,Standard2!$C:$C,0),4,1)&amp;":"&amp;ADDRESS(LOOKUP(2,1/(Standard2!$C:$C=AS10),ROW(Standard2!$C:$C)),4,1)</f>
        <v>#N/A</v>
      </c>
      <c r="AT7" s="112" t="e">
        <f>ADDRESS(MATCH(AT10,Standard2!$C:$C,0),4,1)&amp;":"&amp;ADDRESS(LOOKUP(2,1/(Standard2!$C:$C=AT10),ROW(Standard2!$C:$C)),4,1)</f>
        <v>#N/A</v>
      </c>
      <c r="AU7" s="68"/>
      <c r="AV7" s="68"/>
      <c r="AW7" s="68"/>
      <c r="AX7" s="68"/>
      <c r="AY7" s="68"/>
      <c r="AZ7" s="68"/>
      <c r="BA7" s="111" t="s">
        <v>36</v>
      </c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82"/>
      <c r="BV7" s="81" t="s">
        <v>41</v>
      </c>
      <c r="BY7" s="78"/>
      <c r="BZ7" s="79"/>
      <c r="CA7" s="79"/>
      <c r="CB7" s="79"/>
      <c r="CC7" s="80"/>
      <c r="CD7" s="78"/>
      <c r="CE7" s="79"/>
      <c r="CF7" s="79"/>
      <c r="CG7" s="79"/>
      <c r="CH7" s="80"/>
      <c r="CI7" s="123"/>
      <c r="CJ7" s="124"/>
      <c r="CK7" s="124"/>
      <c r="CL7" s="124"/>
      <c r="CM7" s="125"/>
      <c r="CN7" s="126"/>
      <c r="CO7" s="83"/>
      <c r="CP7" s="84"/>
      <c r="CQ7" s="84"/>
      <c r="CR7" s="84"/>
      <c r="CS7" s="85"/>
      <c r="CT7" s="64" t="s">
        <v>120</v>
      </c>
      <c r="CU7" s="113" t="e">
        <f>ADDRESS(MATCH($AI$10,Standard5!$C:$C,0),9,1)&amp;":"&amp;ADDRESS(LOOKUP(2,1/(Standard5!$C:$C=$AI$10),ROW($C:$C)),9,1)</f>
        <v>#N/A</v>
      </c>
      <c r="CV7" s="113" t="e">
        <f>ADDRESS(MATCH($AK$10,Standard5!$C:$C,0),9,1)&amp;":"&amp;ADDRESS(LOOKUP(2,1/(Standard5!$C:$C=$AK$10),ROW($C:$C)),9,1)</f>
        <v>#N/A</v>
      </c>
      <c r="CW7" s="119" t="e">
        <f>ADDRESS(MATCH($AR$10,Standard5!$C:$C,0),9,1)&amp;":"&amp;ADDRESS(LOOKUP(2,1/(Standard5!$C:$C=$AR$10),ROW($C:$C)),9,1)</f>
        <v>#N/A</v>
      </c>
      <c r="CX7" s="113" t="e">
        <f>ADDRESS(MATCH($AS$10,Standard5!$C:$C,0),9,1)&amp;":"&amp;ADDRESS(LOOKUP(2,1/(Standard5!$C:$C=$AS$10),ROW($C:$C)),9,1)</f>
        <v>#N/A</v>
      </c>
      <c r="CY7" s="119" t="e">
        <f>ADDRESS(MATCH($AT$10,Standard5!$C:$C,0),9,1)&amp;":"&amp;ADDRESS(LOOKUP(2,1/(Standard5!$C:$C=$AT$10),ROW($C:$C)),9,1)</f>
        <v>#N/A</v>
      </c>
      <c r="CZ7" s="158"/>
      <c r="DB7" s="63" t="s">
        <v>751</v>
      </c>
      <c r="DC7" s="63" t="s">
        <v>752</v>
      </c>
    </row>
    <row r="8" spans="2:108" ht="16.5" customHeight="1" x14ac:dyDescent="0.3">
      <c r="S8" s="63"/>
      <c r="T8" s="63"/>
      <c r="U8" s="68"/>
      <c r="V8" s="68"/>
      <c r="W8" s="68"/>
      <c r="X8" s="86"/>
      <c r="Y8" s="71"/>
      <c r="Z8" s="68"/>
      <c r="AA8" s="68"/>
      <c r="AB8" s="68"/>
      <c r="AC8" s="68"/>
      <c r="AD8" s="68"/>
      <c r="AE8" s="86"/>
      <c r="AG8" s="76" t="s">
        <v>115</v>
      </c>
      <c r="AH8" s="112" t="str">
        <f>ADDRESS(MATCH(AH10,Standard1!$C:$C,0),4,1)&amp;":"&amp;ADDRESS(LOOKUP(2,1/(Standard1!$C:$C=AH10),ROW(Standard1!$C:$C)),4,1)</f>
        <v>$D$4:$D$32</v>
      </c>
      <c r="AI8" s="112" t="str">
        <f>ADDRESS(MATCH(AI10,Standard1!$C:$C,0),4,1)&amp;":"&amp;ADDRESS(LOOKUP(2,1/(Standard1!$C:$C=AI10),ROW(Standard1!$C:$C)),4,1)</f>
        <v>$D$189:$D$348</v>
      </c>
      <c r="AJ8" s="112" t="str">
        <f>ADDRESS(MATCH(AJ10,Standard1!$C:$C,0),4,1)&amp;":"&amp;ADDRESS(LOOKUP(2,1/(Standard1!$C:$C=AJ10),ROW(Standard1!$C:$C)),4,1)</f>
        <v>$D$33:$D$66</v>
      </c>
      <c r="AK8" s="112" t="str">
        <f>ADDRESS(MATCH(AK10,Standard1!$C:$C,0),4,1)&amp;":"&amp;ADDRESS(LOOKUP(2,1/(Standard1!$C:$C=AK10),ROW(Standard1!$C:$C)),4,1)</f>
        <v>$D$349:$D$538</v>
      </c>
      <c r="AL8" s="112" t="str">
        <f>ADDRESS(MATCH(AL10,Standard1!$C:$C,0),4,1)&amp;":"&amp;ADDRESS(LOOKUP(2,1/(Standard1!$C:$C=AL10),ROW(Standard1!$C:$C)),4,1)</f>
        <v>$D$121:$D$188</v>
      </c>
      <c r="AM8" s="112" t="str">
        <f>ADDRESS(MATCH(AM10,Standard1!$C:$C,0),4,1)&amp;":"&amp;ADDRESS(LOOKUP(2,1/(Standard1!$C:$C=AM10),ROW(Standard1!$C:$C)),4,1)</f>
        <v>$D$720:$D$785</v>
      </c>
      <c r="AN8" s="112" t="str">
        <f>ADDRESS(MATCH(AN10,Standard1!$C:$C,0),4,1)&amp;":"&amp;ADDRESS(LOOKUP(2,1/(Standard1!$C:$C=AN10),ROW(Standard1!$C:$C)),4,1)</f>
        <v>$D$786:$D$809</v>
      </c>
      <c r="AO8" s="112" t="str">
        <f>ADDRESS(MATCH(AO10,Standard1!$C:$C,0),4,1)&amp;":"&amp;ADDRESS(LOOKUP(2,1/(Standard1!$C:$C=AO10),ROW(Standard1!$C:$C)),4,1)</f>
        <v>$D$67:$D$87</v>
      </c>
      <c r="AP8" s="112" t="str">
        <f>ADDRESS(MATCH(AP10,Standard1!$C:$C,0),4,1)&amp;":"&amp;ADDRESS(LOOKUP(2,1/(Standard1!$C:$C=AP10),ROW(Standard1!$C:$C)),4,1)</f>
        <v>$D$88:$D$104</v>
      </c>
      <c r="AQ8" s="112" t="str">
        <f>ADDRESS(MATCH(AQ10,Standard1!$C:$C,0),4,1)&amp;":"&amp;ADDRESS(LOOKUP(2,1/(Standard1!$C:$C=AQ10),ROW(Standard1!$C:$C)),4,1)</f>
        <v>$D$105:$D$120</v>
      </c>
      <c r="AR8" s="112" t="str">
        <f>ADDRESS(MATCH(AR10,Standard1!$C:$C,0),4,1)&amp;":"&amp;ADDRESS(LOOKUP(2,1/(Standard1!$C:$C=AR10),ROW(Standard1!$C:$C)),4,1)</f>
        <v>$D$539:$D$609</v>
      </c>
      <c r="AS8" s="112" t="str">
        <f>ADDRESS(MATCH(AS10,Standard1!$C:$C,0),4,1)&amp;":"&amp;ADDRESS(LOOKUP(2,1/(Standard1!$C:$C=AS10),ROW(Standard1!$C:$C)),4,1)</f>
        <v>$D$610:$D$659</v>
      </c>
      <c r="AT8" s="112" t="str">
        <f>ADDRESS(MATCH(AT10,Standard1!$C:$C,0),4,1)&amp;":"&amp;ADDRESS(LOOKUP(2,1/(Standard1!$C:$C=AT10),ROW(Standard1!$C:$C)),4,1)</f>
        <v>$D$660:$D$719</v>
      </c>
      <c r="AU8" s="113"/>
      <c r="AV8" s="113"/>
      <c r="AW8" s="113"/>
      <c r="AX8" s="113"/>
      <c r="AY8" s="113"/>
      <c r="AZ8" s="113"/>
      <c r="BA8" s="58" t="s">
        <v>37</v>
      </c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87"/>
      <c r="BV8" s="71" t="s">
        <v>38</v>
      </c>
      <c r="BY8" s="71"/>
      <c r="BZ8" s="68"/>
      <c r="CA8" s="68"/>
      <c r="CB8" s="68"/>
      <c r="CC8" s="86"/>
      <c r="CD8" s="71"/>
      <c r="CE8" s="68"/>
      <c r="CF8" s="68"/>
      <c r="CG8" s="68"/>
      <c r="CH8" s="86"/>
      <c r="CI8" s="127"/>
      <c r="CJ8" s="128"/>
      <c r="CK8" s="128"/>
      <c r="CL8" s="128"/>
      <c r="CM8" s="129"/>
      <c r="CN8" s="130"/>
      <c r="CO8" s="115" t="s">
        <v>130</v>
      </c>
      <c r="CP8" s="116"/>
      <c r="CQ8" s="116"/>
      <c r="CR8" s="89"/>
      <c r="CS8" s="90"/>
      <c r="CT8" s="64" t="s">
        <v>123</v>
      </c>
      <c r="CU8" s="113" t="e">
        <f>ADDRESS(MATCH($AI$10,Standard6!$C:$C,0),9,1)&amp;":"&amp;ADDRESS(LOOKUP(2,1/(Standard6!$C:$C=$AI$10),ROW($C:$C)),9,1)</f>
        <v>#N/A</v>
      </c>
      <c r="CV8" s="113" t="e">
        <f>ADDRESS(MATCH($AK$10,Standard6!$C:$C,0),9,1)&amp;":"&amp;ADDRESS(LOOKUP(2,1/(Standard6!$C:$C=$AK$10),ROW($C:$C)),9,1)</f>
        <v>#N/A</v>
      </c>
      <c r="CW8" s="119" t="e">
        <f>ADDRESS(MATCH($AR$10,Standard6!$C:$C,0),9,1)&amp;":"&amp;ADDRESS(LOOKUP(2,1/(Standard6!$C:$C=$AR$10),ROW($C:$C)),9,1)</f>
        <v>#N/A</v>
      </c>
      <c r="CX8" s="113" t="e">
        <f>ADDRESS(MATCH($AS$10,Standard6!$C:$C,0),9,1)&amp;":"&amp;ADDRESS(LOOKUP(2,1/(Standard6!$C:$C=$AS$10),ROW($C:$C)),9,1)</f>
        <v>#N/A</v>
      </c>
      <c r="CY8" s="119" t="e">
        <f>ADDRESS(MATCH($AT$10,Standard6!$C:$C,0),9,1)&amp;":"&amp;ADDRESS(LOOKUP(2,1/(Standard6!$C:$C=$AT$10),ROW($C:$C)),9,1)</f>
        <v>#N/A</v>
      </c>
      <c r="CZ8" s="158"/>
    </row>
    <row r="9" spans="2:108" x14ac:dyDescent="0.25">
      <c r="S9" s="65"/>
      <c r="T9" s="91" t="s">
        <v>58</v>
      </c>
      <c r="U9" s="68"/>
      <c r="V9" s="68"/>
      <c r="W9" s="68"/>
      <c r="X9" s="86"/>
      <c r="Y9" s="91" t="s">
        <v>101</v>
      </c>
      <c r="Z9" s="68"/>
      <c r="AA9" s="68"/>
      <c r="AB9" s="68"/>
      <c r="AC9" s="68"/>
      <c r="AD9" s="68"/>
      <c r="AE9" s="86"/>
      <c r="AH9" s="91" t="s">
        <v>62</v>
      </c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1" t="s">
        <v>16</v>
      </c>
      <c r="BB9" s="68" t="s">
        <v>16</v>
      </c>
      <c r="BC9" s="68" t="s">
        <v>39</v>
      </c>
      <c r="BD9" s="68" t="s">
        <v>39</v>
      </c>
      <c r="BE9" s="68" t="s">
        <v>18</v>
      </c>
      <c r="BF9" s="68" t="s">
        <v>28</v>
      </c>
      <c r="BG9" s="68" t="s">
        <v>21</v>
      </c>
      <c r="BH9" s="68" t="s">
        <v>39</v>
      </c>
      <c r="BI9" s="68" t="s">
        <v>39</v>
      </c>
      <c r="BJ9" s="68" t="s">
        <v>39</v>
      </c>
      <c r="BK9" s="68" t="s">
        <v>39</v>
      </c>
      <c r="BL9" s="68" t="s">
        <v>39</v>
      </c>
      <c r="BM9" s="68" t="s">
        <v>39</v>
      </c>
      <c r="BN9" s="68"/>
      <c r="BO9" s="68"/>
      <c r="BP9" s="68"/>
      <c r="BQ9" s="68"/>
      <c r="BR9" s="68"/>
      <c r="BS9" s="68"/>
      <c r="BT9" s="68"/>
      <c r="BU9" s="88"/>
      <c r="BV9" s="71"/>
      <c r="BW9" s="60"/>
      <c r="BX9" s="92"/>
      <c r="BY9" s="93" t="s">
        <v>59</v>
      </c>
      <c r="BZ9" s="68"/>
      <c r="CA9" s="68"/>
      <c r="CB9" s="68"/>
      <c r="CC9" s="86"/>
      <c r="CD9" s="93" t="s">
        <v>60</v>
      </c>
      <c r="CE9" s="68"/>
      <c r="CF9" s="68"/>
      <c r="CG9" s="68"/>
      <c r="CH9" s="86"/>
      <c r="CI9" s="131" t="s">
        <v>61</v>
      </c>
      <c r="CJ9" s="128"/>
      <c r="CK9" s="128"/>
      <c r="CL9" s="128"/>
      <c r="CM9" s="129"/>
      <c r="CN9" s="130"/>
      <c r="CO9" s="115" t="s">
        <v>131</v>
      </c>
      <c r="CP9" s="116"/>
      <c r="CQ9" s="116"/>
      <c r="CR9" s="89"/>
      <c r="CS9" s="90"/>
      <c r="CT9" s="68"/>
      <c r="CX9" s="89"/>
      <c r="CZ9" s="158"/>
      <c r="DB9" s="63" t="s">
        <v>755</v>
      </c>
    </row>
    <row r="10" spans="2:108" x14ac:dyDescent="0.25">
      <c r="Q10" s="70" t="s">
        <v>135</v>
      </c>
      <c r="R10" s="63" t="s">
        <v>125</v>
      </c>
      <c r="S10" s="64" t="s">
        <v>56</v>
      </c>
      <c r="T10" s="94" t="s">
        <v>30</v>
      </c>
      <c r="U10" s="59" t="s">
        <v>95</v>
      </c>
      <c r="V10" s="95" t="s">
        <v>32</v>
      </c>
      <c r="W10" s="95" t="s">
        <v>33</v>
      </c>
      <c r="X10" s="96" t="s">
        <v>32</v>
      </c>
      <c r="Y10" s="57" t="s">
        <v>34</v>
      </c>
      <c r="Z10" s="59" t="s">
        <v>34</v>
      </c>
      <c r="AA10" s="58" t="s">
        <v>34</v>
      </c>
      <c r="AB10" s="58" t="s">
        <v>34</v>
      </c>
      <c r="AC10" s="58" t="s">
        <v>34</v>
      </c>
      <c r="AD10" s="58" t="s">
        <v>34</v>
      </c>
      <c r="AE10" s="97" t="s">
        <v>35</v>
      </c>
      <c r="AF10" s="70" t="s">
        <v>40</v>
      </c>
      <c r="AG10" s="98" t="s">
        <v>96</v>
      </c>
      <c r="AH10" s="57" t="s">
        <v>13</v>
      </c>
      <c r="AI10" s="58" t="s">
        <v>19</v>
      </c>
      <c r="AJ10" s="58" t="s">
        <v>102</v>
      </c>
      <c r="AK10" s="58" t="s">
        <v>103</v>
      </c>
      <c r="AL10" s="58" t="s">
        <v>17</v>
      </c>
      <c r="AM10" s="58" t="s">
        <v>25</v>
      </c>
      <c r="AN10" s="58" t="s">
        <v>29</v>
      </c>
      <c r="AO10" s="58" t="s">
        <v>780</v>
      </c>
      <c r="AP10" s="58" t="s">
        <v>781</v>
      </c>
      <c r="AQ10" s="58" t="s">
        <v>782</v>
      </c>
      <c r="AR10" s="58" t="s">
        <v>783</v>
      </c>
      <c r="AS10" s="58" t="s">
        <v>784</v>
      </c>
      <c r="AT10" s="58" t="s">
        <v>785</v>
      </c>
      <c r="AU10" s="58"/>
      <c r="AV10" s="58"/>
      <c r="AW10" s="58"/>
      <c r="AX10" s="58"/>
      <c r="AY10" s="58"/>
      <c r="AZ10" s="58"/>
      <c r="BA10" s="57" t="str">
        <f t="shared" ref="BA10:BM10" si="0">AH10</f>
        <v>DCV</v>
      </c>
      <c r="BB10" s="58" t="str">
        <f t="shared" si="0"/>
        <v>ACV</v>
      </c>
      <c r="BC10" s="58" t="str">
        <f t="shared" si="0"/>
        <v>DCA</v>
      </c>
      <c r="BD10" s="58" t="str">
        <f t="shared" si="0"/>
        <v>ACA</v>
      </c>
      <c r="BE10" s="58" t="str">
        <f t="shared" si="0"/>
        <v>Resistance</v>
      </c>
      <c r="BF10" s="58" t="str">
        <f t="shared" si="0"/>
        <v>Capacitance</v>
      </c>
      <c r="BG10" s="58" t="str">
        <f t="shared" si="0"/>
        <v>Frequency</v>
      </c>
      <c r="BH10" s="58" t="str">
        <f t="shared" si="0"/>
        <v>DCA 10 TURN</v>
      </c>
      <c r="BI10" s="58" t="str">
        <f t="shared" si="0"/>
        <v>DCA 20 TURN</v>
      </c>
      <c r="BJ10" s="58" t="str">
        <f t="shared" si="0"/>
        <v>DCA 50 TURN</v>
      </c>
      <c r="BK10" s="58" t="str">
        <f t="shared" si="0"/>
        <v>ACA 10 TURN</v>
      </c>
      <c r="BL10" s="58" t="str">
        <f t="shared" si="0"/>
        <v>ACA 20 TURN</v>
      </c>
      <c r="BM10" s="58" t="str">
        <f t="shared" si="0"/>
        <v>ACA 50 TURN</v>
      </c>
      <c r="BN10" s="58"/>
      <c r="BO10" s="58"/>
      <c r="BP10" s="58"/>
      <c r="BQ10" s="58"/>
      <c r="BR10" s="58"/>
      <c r="BS10" s="58"/>
      <c r="BT10" s="58"/>
      <c r="BU10" s="97" t="s">
        <v>98</v>
      </c>
      <c r="BV10" s="94" t="s">
        <v>21</v>
      </c>
      <c r="BW10" s="59" t="s">
        <v>96</v>
      </c>
      <c r="BX10" s="97" t="s">
        <v>97</v>
      </c>
      <c r="BY10" s="57" t="s">
        <v>42</v>
      </c>
      <c r="BZ10" s="58" t="s">
        <v>10</v>
      </c>
      <c r="CA10" s="58" t="s">
        <v>43</v>
      </c>
      <c r="CB10" s="58" t="s">
        <v>44</v>
      </c>
      <c r="CC10" s="99" t="s">
        <v>45</v>
      </c>
      <c r="CD10" s="100" t="s">
        <v>46</v>
      </c>
      <c r="CE10" s="95" t="s">
        <v>47</v>
      </c>
      <c r="CF10" s="95" t="s">
        <v>48</v>
      </c>
      <c r="CG10" s="95" t="s">
        <v>49</v>
      </c>
      <c r="CH10" s="96" t="s">
        <v>50</v>
      </c>
      <c r="CI10" s="132" t="s">
        <v>51</v>
      </c>
      <c r="CJ10" s="133" t="s">
        <v>52</v>
      </c>
      <c r="CK10" s="133" t="s">
        <v>53</v>
      </c>
      <c r="CL10" s="133" t="s">
        <v>54</v>
      </c>
      <c r="CM10" s="134" t="s">
        <v>55</v>
      </c>
      <c r="CN10" s="135" t="s">
        <v>57</v>
      </c>
      <c r="CO10" s="57" t="s">
        <v>93</v>
      </c>
      <c r="CP10" s="58" t="s">
        <v>94</v>
      </c>
      <c r="CQ10" s="59" t="s">
        <v>77</v>
      </c>
      <c r="CR10" s="101"/>
      <c r="CS10" s="102"/>
      <c r="CT10" s="70" t="s">
        <v>108</v>
      </c>
      <c r="CU10" s="64" t="str">
        <f>BB10</f>
        <v>ACV</v>
      </c>
      <c r="CV10" s="64" t="str">
        <f>BD10</f>
        <v>ACA</v>
      </c>
      <c r="CW10" s="72" t="str">
        <f>BK10</f>
        <v>ACA 10 TURN</v>
      </c>
      <c r="CX10" s="72" t="str">
        <f>BL10</f>
        <v>ACA 20 TURN</v>
      </c>
      <c r="CY10" s="72" t="str">
        <f>BM10</f>
        <v>ACA 50 TURN</v>
      </c>
      <c r="CZ10" s="158"/>
      <c r="DB10" s="63" t="s">
        <v>93</v>
      </c>
      <c r="DC10" s="63" t="s">
        <v>754</v>
      </c>
      <c r="DD10" s="63" t="s">
        <v>753</v>
      </c>
    </row>
    <row r="11" spans="2:108" x14ac:dyDescent="0.25">
      <c r="Q11" s="64" t="e">
        <f ca="1">CONCATENATE(AE11,CQ11,AF11,BX11)</f>
        <v>#N/A</v>
      </c>
      <c r="R11" s="63" t="str">
        <f>IF(Worksheet!I6=$S$2,$S$2,IF(Worksheet!I6=$S$3,$S$3,$S$1))</f>
        <v>5502A</v>
      </c>
      <c r="S11" s="65" t="str">
        <f t="shared" ref="S11:S74" ca="1" si="1">IFERROR(CONCATENATE((ROUND(MAX((SQRT(((((STDEV(CI11:CM11))/SQRT(5))*2.87/2)^2)+(((CA11+(AG11*(CB11)))*0.5)^2))*2),BY11+(BZ11*AG11)),2-(1+INT(LOG10(ABS(MAX((SQRT(((((STDEV(CI11:CM11))/SQRT(5))*2.87/2)^2)+(((CA11+(AG11*(CB11)))*0.5)^2))*2),BY11+(BZ11*AG11))))))))," ",CN11),"*")</f>
        <v>*</v>
      </c>
      <c r="T11" s="60" t="e">
        <f>CQ11</f>
        <v>#N/A</v>
      </c>
      <c r="U11" s="67">
        <f>IF(Worksheet!S6="%",ABS(Worksheet!Z6),ABS(Worksheet!U6))</f>
        <v>0</v>
      </c>
      <c r="V11" s="160">
        <f>IF(Worksheet!S6="%",Worksheet!AA6,Worksheet!S6)</f>
        <v>0</v>
      </c>
      <c r="W11" s="66" t="str">
        <f>IF(Worksheet!S6="%","",IF(Worksheet!Z6&lt;&gt;"",Worksheet!Z6,""))</f>
        <v/>
      </c>
      <c r="X11" s="66" t="str">
        <f>IF(Worksheet!S6="%","",IF(Worksheet!AA6&lt;&gt;"",Worksheet!AA6,""))</f>
        <v/>
      </c>
      <c r="Y11" s="68" t="str">
        <f>IF(OR(LEFT(RIGHT(V11,2),1)="°",LEFT(RIGHT(V11,2),1)="Ω",LEFT(RIGHT(V11,2),1)=Z11),"",LEFT(RIGHT(V11,2),1))</f>
        <v/>
      </c>
      <c r="Z11" s="68" t="str">
        <f>IF(RIGHT(V11,1)="Ω","O",IF(RIGHT(V11,2)="°F","DGF",IF(RIGHT(V11,2)="°C","DGC",RIGHT(V11,1))))</f>
        <v>0</v>
      </c>
      <c r="AA11" s="68" t="str">
        <f>IF(X11&lt;&gt;"","AC","DC")</f>
        <v>DC</v>
      </c>
      <c r="AB11" s="68" t="str">
        <f>IF(OR(Z11="DGC",Z11="DGF",Z11="O",Z11="F"),Z11,CONCATENATE(AA11,Z11))</f>
        <v>DC0</v>
      </c>
      <c r="AC11" s="68" t="str">
        <f>IF(Worksheet!H6&lt;&gt;"",Worksheet!H6,"")</f>
        <v/>
      </c>
      <c r="AD11" s="68" t="str">
        <f t="shared" ref="AD11:AD43" si="2">IF(RIGHT(AB11,2)="f","Capacitance",IF(RIGHT(AB11,1)="Z","Frequency",IF(RIGHT(AB11,1)="O","Resistance",IF(AND(RIGHT(AB11,1)="A",AC11&lt;&gt;""),CONCATENATE(AB11,$R$5,AC11,$R$5,"TURN"),""))))</f>
        <v/>
      </c>
      <c r="AE11" s="139" t="str">
        <f>IF(AD11&lt;&gt;"",AD11,AB11)</f>
        <v>DC0</v>
      </c>
      <c r="AF11" s="140" t="e">
        <f>HLOOKUP(AE11,$AH$10:AZ11,COUNTIF($AE$7:AE11,"&lt;&gt;"&amp;""),FALSE)</f>
        <v>#N/A</v>
      </c>
      <c r="AG11" s="76" t="e">
        <f>U11*BU11</f>
        <v>#N/A</v>
      </c>
      <c r="AH11" s="107" t="e">
        <f ca="1">VLOOKUP($AG11,INDIRECT(CONCATENATE($CR11,"!",VLOOKUP($CR11,$AG$3:AH$8,AH$2,FALSE))),1,TRUE)</f>
        <v>#N/A</v>
      </c>
      <c r="AI11" s="107" t="e">
        <f ca="1">VLOOKUP($AG11,INDIRECT(CONCATENATE($CR11,"!",VLOOKUP($CR11,$AG$3:AI$8,AI$2,FALSE))),1,TRUE)</f>
        <v>#N/A</v>
      </c>
      <c r="AJ11" s="107" t="e">
        <f ca="1">VLOOKUP($AG11,INDIRECT(CONCATENATE($CR11,"!",VLOOKUP($CR11,$AG$3:AJ$8,AJ$2,FALSE))),1,TRUE)</f>
        <v>#N/A</v>
      </c>
      <c r="AK11" s="107" t="e">
        <f ca="1">VLOOKUP($AG11,INDIRECT(CONCATENATE($CR11,"!",VLOOKUP($CR11,$AG$3:AK$8,AK$2,FALSE))),1,TRUE)</f>
        <v>#N/A</v>
      </c>
      <c r="AL11" s="107" t="e">
        <f ca="1">VLOOKUP($AG11,INDIRECT(CONCATENATE($CR11,"!",VLOOKUP($CR11,$AG$3:AL$8,AL$2,FALSE))),1,TRUE)</f>
        <v>#N/A</v>
      </c>
      <c r="AM11" s="107" t="e">
        <f ca="1">VLOOKUP($AG11,INDIRECT(CONCATENATE($CR11,"!",VLOOKUP($CR11,$AG$3:AM$8,AM$2,FALSE))),1,TRUE)</f>
        <v>#N/A</v>
      </c>
      <c r="AN11" s="107" t="e">
        <f ca="1">VLOOKUP($AG11,INDIRECT(CONCATENATE($CR11,"!",VLOOKUP($CR11,$AG$3:AN$8,AN$2,FALSE))),1,TRUE)</f>
        <v>#N/A</v>
      </c>
      <c r="AO11" s="107" t="e">
        <f ca="1">VLOOKUP($AG11,INDIRECT(CONCATENATE($CR11,"!",VLOOKUP($CR11,$AG$3:AO$8,AO$2,FALSE))),1,TRUE)</f>
        <v>#N/A</v>
      </c>
      <c r="AP11" s="107" t="e">
        <f ca="1">VLOOKUP($AG11,INDIRECT(CONCATENATE($CR11,"!",VLOOKUP($CR11,$AG$3:AP$8,AP$2,FALSE))),1,TRUE)</f>
        <v>#N/A</v>
      </c>
      <c r="AQ11" s="107" t="e">
        <f ca="1">VLOOKUP($AG11,INDIRECT(CONCATENATE($CR11,"!",VLOOKUP($CR11,$AG$3:AQ$8,AQ$2,FALSE))),1,TRUE)</f>
        <v>#N/A</v>
      </c>
      <c r="AR11" s="107" t="e">
        <f ca="1">VLOOKUP($AG11,INDIRECT(CONCATENATE($CR11,"!",VLOOKUP($CR11,$AG$3:AR$8,AR$2,FALSE))),1,TRUE)</f>
        <v>#N/A</v>
      </c>
      <c r="AS11" s="107" t="e">
        <f ca="1">VLOOKUP($AG11,INDIRECT(CONCATENATE($CR11,"!",VLOOKUP($CR11,$AG$3:AS$8,AS$2,FALSE))),1,TRUE)</f>
        <v>#N/A</v>
      </c>
      <c r="AT11" s="107" t="e">
        <f ca="1">VLOOKUP($AG11,INDIRECT(CONCATENATE($CR11,"!",VLOOKUP($CR11,$AG$3:AT$8,AT$2,FALSE))),1,TRUE)</f>
        <v>#N/A</v>
      </c>
      <c r="AU11" s="107"/>
      <c r="AV11" s="107"/>
      <c r="AW11" s="107"/>
      <c r="AX11" s="107"/>
      <c r="AY11" s="107"/>
      <c r="AZ11" s="107"/>
      <c r="BA11" s="71">
        <f>IF($V11="mV",0.001,IF($V11="µV",0.000001,IF($V11="kV",1000,1)))</f>
        <v>1</v>
      </c>
      <c r="BB11" s="64">
        <f>IF($V11="mV",0.001,IF($V11="µV",0.000001,IF($V11="kV",1000,1)))</f>
        <v>1</v>
      </c>
      <c r="BC11" s="64">
        <f>IF($V11="mA",0.001,IF($V11="µA",0.000001,IF($V11="kA",1000,1)))</f>
        <v>1</v>
      </c>
      <c r="BD11" s="64">
        <f>IF($V11="mA",0.001,IF($V11="µA",0.000001,IF($V11="kA",1000,1)))</f>
        <v>1</v>
      </c>
      <c r="BE11" s="64">
        <f>IF(CONCATENATE($Y11,$Z11)="O",0.001,IF(EXACT(CONCATENATE($Y11,$Z11),"mO")=TRUE,0.000001,IF(EXACT(CONCATENATE($Y11,$Z11),"MO")=TRUE,1000,1)))</f>
        <v>1</v>
      </c>
      <c r="BF11" s="64">
        <f>IF($V11="µF",0.001,IF($V11="nF",0.000001,IF($V11="pF",0.000000001,1)))</f>
        <v>1</v>
      </c>
      <c r="BG11" s="64">
        <f>IF($V11="Hz",0.001,IF($V11="mHz",0.000001,IF($V11="MHz",1000,IF($V11="µHz",0.000000001,1))))</f>
        <v>1</v>
      </c>
      <c r="BH11" s="64">
        <f t="shared" ref="BH11:BM26" si="3">IF($V11="mA",0.001,IF($V11="µA",0.000001,IF($V11="kA",1000,1)))</f>
        <v>1</v>
      </c>
      <c r="BI11" s="64">
        <f t="shared" si="3"/>
        <v>1</v>
      </c>
      <c r="BJ11" s="64">
        <f t="shared" si="3"/>
        <v>1</v>
      </c>
      <c r="BK11" s="64">
        <f t="shared" si="3"/>
        <v>1</v>
      </c>
      <c r="BL11" s="64">
        <f t="shared" si="3"/>
        <v>1</v>
      </c>
      <c r="BM11" s="64">
        <f t="shared" si="3"/>
        <v>1</v>
      </c>
      <c r="BU11" s="72" t="e">
        <f>HLOOKUP(AE11,$BA$10:BT11,COUNTIF($AE$7:AE11,"&lt;&gt;"&amp;""),FALSE)</f>
        <v>#N/A</v>
      </c>
      <c r="BV11" s="64">
        <f>IF($X11="Hz",0.001,IF(EXACT("mHz",$X11)=TRUE,0.000001,IF(EXACT("MHz",$X11)=TRUE,1000,IF($X11="µHz",0.000000001,1))))</f>
        <v>1</v>
      </c>
      <c r="BW11" s="72" t="str">
        <f>IF(W11&lt;&gt;"",IF(Z11="A",IF(W11&gt;50,W11*0.0001,BV11*W11),BV11*W11),"")</f>
        <v/>
      </c>
      <c r="BX11" s="141" t="str">
        <f ca="1">IF(OR(AE11=$BB$10,AE11=$BD$10,AE11=$BK$10,AE11=$BL$10,AE11=$BM$10),VLOOKUP(BW11,INDIRECT(CONCATENATE(CR11,"!",HLOOKUP(AE11,$CU$10:CY11,CZ11,FALSE))),1,TRUE),"")</f>
        <v/>
      </c>
      <c r="BY11" s="107" t="e">
        <f ca="1">VLOOKUP(Q11,INDIRECT(CONCATENATE(CR11,"!",$CT11)),11,FALSE)</f>
        <v>#N/A</v>
      </c>
      <c r="BZ11" s="107" t="e">
        <f ca="1">VLOOKUP(Q11,INDIRECT(CONCATENATE(CR11,"!",$CT11)),12,FALSE)</f>
        <v>#N/A</v>
      </c>
      <c r="CA11" s="107" t="e">
        <f ca="1">VLOOKUP(Q11,INDIRECT(CONCATENATE(CR11,"!",$CT11)),13,FALSE)</f>
        <v>#N/A</v>
      </c>
      <c r="CB11" s="107" t="e">
        <f ca="1">VLOOKUP(Q11,INDIRECT(CONCATENATE(CR11,"!",$CT11)),14,FALSE)</f>
        <v>#N/A</v>
      </c>
      <c r="CC11" s="107" t="e">
        <f ca="1">DB11/DC11</f>
        <v>#VALUE!</v>
      </c>
      <c r="CD11" s="73">
        <f>Worksheet!K6</f>
        <v>0</v>
      </c>
      <c r="CE11" s="73">
        <f>Worksheet!L6</f>
        <v>0</v>
      </c>
      <c r="CF11" s="73">
        <f>Worksheet!M6</f>
        <v>0</v>
      </c>
      <c r="CG11" s="73">
        <f>Worksheet!N6</f>
        <v>0</v>
      </c>
      <c r="CH11" s="73">
        <f>Worksheet!O6</f>
        <v>0</v>
      </c>
      <c r="CI11" s="159" t="e">
        <f ca="1">CD11*$CC11</f>
        <v>#VALUE!</v>
      </c>
      <c r="CJ11" s="159" t="e">
        <f ca="1">CE11*$CC11</f>
        <v>#VALUE!</v>
      </c>
      <c r="CK11" s="159" t="e">
        <f ca="1">CF11*$CC11</f>
        <v>#VALUE!</v>
      </c>
      <c r="CL11" s="159" t="e">
        <f ca="1">CG11*$CC11</f>
        <v>#VALUE!</v>
      </c>
      <c r="CM11" s="159" t="e">
        <f ca="1">CH11*$CC11</f>
        <v>#VALUE!</v>
      </c>
      <c r="CN11" s="136" t="e">
        <f ca="1">VLOOKUP(Q11,INDIRECT(CONCATENATE(CR11,"!",$CT11)),7,FALSE)</f>
        <v>#N/A</v>
      </c>
      <c r="CO11" s="108">
        <f>Worksheet!Q6</f>
        <v>0</v>
      </c>
      <c r="CP11" s="63" t="str">
        <f>CONCATENATE(LEFT(CO11,LEN(CO11)-1),1)</f>
        <v>1</v>
      </c>
      <c r="CQ11" s="138" t="e">
        <f>VALUE(CP11)*BU11</f>
        <v>#N/A</v>
      </c>
      <c r="CR11" s="63" t="str">
        <f>VLOOKUP($R11,$S$1:$T$7,2,FALSE)</f>
        <v>Standard1</v>
      </c>
      <c r="CT11" s="117" t="str">
        <f ca="1">ADDRESS(4,2,1)&amp;":"&amp;ADDRESS(COUNTIF(INDIRECT(CONCATENATE(CR11,"!","C:C")),"&lt;&gt;"&amp;""),16,1)</f>
        <v>$B$4:$P$807</v>
      </c>
      <c r="CU11" s="107" t="str">
        <f>VLOOKUP($CR11,$CT$3:CU$8,2,FALSE)</f>
        <v>$I$189:$I$348</v>
      </c>
      <c r="CV11" s="107" t="str">
        <f>VLOOKUP($CR11,$CT$3:CV$8,3,FALSE)</f>
        <v>$I$349:$I$538</v>
      </c>
      <c r="CW11" s="107" t="str">
        <f>VLOOKUP($CR11,$CT$3:CW$8,4,FALSE)</f>
        <v>$I$539:$I$609</v>
      </c>
      <c r="CX11" s="107" t="str">
        <f>VLOOKUP($CR11,$CT$3:CX$8,5,FALSE)</f>
        <v>$I$610:$I$659</v>
      </c>
      <c r="CY11" s="107" t="str">
        <f>VLOOKUP($CR11,$CT$3:CY$8,6,FALSE)</f>
        <v>$I$660:$I$719</v>
      </c>
      <c r="CZ11" s="63">
        <f>COUNTIF($CU$10:CU11,"&lt;&gt;"&amp;"")</f>
        <v>2</v>
      </c>
      <c r="DB11" s="63" t="str">
        <f t="shared" ref="DB11:DB49" si="4">IF(LEFT(V11,1)="p",0.000000000001,IF(LEFT(V11)="n",0.000000001,IF(LEFT(V11,1)="µ",0.000001,IF(EXACT(LEFT(V11),"m")=TRUE,0.001,IF(OR(V11="V",V11="A",V11="Ω",V11="O",V11="Hz",V11="F",V11="DGC",V11="DGF",V11="°F",V11="°C"),1,IF(EXACT(LEFT(V11,1),"k")=TRUE,1000,IF(EXACT(LEFT(V11,1),"M")=TRUE,1000000,"")))))))</f>
        <v/>
      </c>
      <c r="DC11" s="63" t="e">
        <f t="shared" ref="DC11:DC49" ca="1" si="5">IF(LEFT(CN11,1)="p",0.000000000001,IF(LEFT(CN11,1)="n",0.000000001,IF(LEFT(CN11,1)="µ",0.000001,IF(EXACT(LEFT(CN11,1),"m")=TRUE,0.001,IF(OR(CN11="V",CN11="A",CN11="Ω",CN11="Hz",CN11="F",CN11="°F",CN11="°C"),1,IF(LEFT(CN11,1)="k",1000,IF(EXACT(LEFT(CN11,1),"M")=TRUE,1000000,"ERROR")))))))</f>
        <v>#N/A</v>
      </c>
    </row>
    <row r="12" spans="2:108" x14ac:dyDescent="0.25">
      <c r="Q12" s="64" t="e">
        <f t="shared" ref="Q12:Q22" ca="1" si="6">CONCATENATE(AE12,CQ12,AF12,BX12)</f>
        <v>#N/A</v>
      </c>
      <c r="R12" s="63" t="str">
        <f>IF(Worksheet!I7=$S$2,$S$2,IF(Worksheet!I7=$S$3,$S$3,$S$1))</f>
        <v>5502A</v>
      </c>
      <c r="S12" s="65" t="str">
        <f t="shared" ca="1" si="1"/>
        <v>*</v>
      </c>
      <c r="T12" s="60" t="e">
        <f t="shared" ref="T12:T22" si="7">CQ12</f>
        <v>#N/A</v>
      </c>
      <c r="U12" s="67">
        <f>IF(Worksheet!S7="%",ABS(Worksheet!Z7),ABS(Worksheet!U7))</f>
        <v>0</v>
      </c>
      <c r="V12" s="160">
        <f>IF(Worksheet!S7="%",Worksheet!AA7,Worksheet!S7)</f>
        <v>0</v>
      </c>
      <c r="W12" s="66" t="str">
        <f>IF(Worksheet!S7="%","",IF(Worksheet!Z7&lt;&gt;"",Worksheet!Z7,""))</f>
        <v/>
      </c>
      <c r="X12" s="66" t="str">
        <f>IF(Worksheet!S7="%","",IF(Worksheet!AA7&lt;&gt;"",Worksheet!AA7,""))</f>
        <v/>
      </c>
      <c r="Y12" s="68" t="str">
        <f t="shared" ref="Y12:Y22" si="8">IF(OR(LEFT(RIGHT(V12,2),1)="°",LEFT(RIGHT(V12,2),1)="Ω",LEFT(RIGHT(V12,2),1)=Z12),"",LEFT(RIGHT(V12,2),1))</f>
        <v/>
      </c>
      <c r="Z12" s="68" t="str">
        <f t="shared" ref="Z12:Z22" si="9">IF(RIGHT(V12,1)="Ω","O",IF(RIGHT(V12,2)="°F","DGF",IF(RIGHT(V12,2)="°C","DGC",RIGHT(V12,1))))</f>
        <v>0</v>
      </c>
      <c r="AA12" s="68" t="str">
        <f t="shared" ref="AA12:AA22" si="10">IF(X12&lt;&gt;"","AC","DC")</f>
        <v>DC</v>
      </c>
      <c r="AB12" s="68" t="str">
        <f t="shared" ref="AB12:AB75" si="11">IF(OR(Z12="DGC",Z12="DGF",Z12="O",Z12="F"),Z12,CONCATENATE(AA12,Z12))</f>
        <v>DC0</v>
      </c>
      <c r="AC12" s="68" t="str">
        <f>IF(Worksheet!H7&lt;&gt;"",Worksheet!H7,"")</f>
        <v/>
      </c>
      <c r="AD12" s="68" t="str">
        <f t="shared" si="2"/>
        <v/>
      </c>
      <c r="AE12" s="139" t="str">
        <f t="shared" ref="AE12:AE49" si="12">IF(AD12&lt;&gt;"",AD12,AB12)</f>
        <v>DC0</v>
      </c>
      <c r="AF12" s="140" t="e">
        <f>HLOOKUP(AE12,$AH$10:AZ12,COUNTIF($AE$7:AE12,"&lt;&gt;"&amp;""),FALSE)</f>
        <v>#N/A</v>
      </c>
      <c r="AG12" s="76" t="e">
        <f t="shared" ref="AG12:AG22" si="13">U12*BU12</f>
        <v>#N/A</v>
      </c>
      <c r="AH12" s="107" t="e">
        <f ca="1">VLOOKUP($AG12,INDIRECT(CONCATENATE($CR12,"!",VLOOKUP($CR12,$AG$3:AH$8,AH$2,FALSE))),1,TRUE)</f>
        <v>#N/A</v>
      </c>
      <c r="AI12" s="107" t="e">
        <f ca="1">VLOOKUP($AG12,INDIRECT(CONCATENATE($CR12,"!",VLOOKUP($CR12,$AG$3:AI$8,AI$2,FALSE))),1,TRUE)</f>
        <v>#N/A</v>
      </c>
      <c r="AJ12" s="107" t="e">
        <f ca="1">VLOOKUP($AG12,INDIRECT(CONCATENATE($CR12,"!",VLOOKUP($CR12,$AG$3:AJ$8,AJ$2,FALSE))),1,TRUE)</f>
        <v>#N/A</v>
      </c>
      <c r="AK12" s="107" t="e">
        <f ca="1">VLOOKUP($AG12,INDIRECT(CONCATENATE($CR12,"!",VLOOKUP($CR12,$AG$3:AK$8,AK$2,FALSE))),1,TRUE)</f>
        <v>#N/A</v>
      </c>
      <c r="AL12" s="107" t="e">
        <f ca="1">VLOOKUP($AG12,INDIRECT(CONCATENATE($CR12,"!",VLOOKUP($CR12,$AG$3:AL$8,AL$2,FALSE))),1,TRUE)</f>
        <v>#N/A</v>
      </c>
      <c r="AM12" s="107" t="e">
        <f ca="1">VLOOKUP($AG12,INDIRECT(CONCATENATE($CR12,"!",VLOOKUP($CR12,$AG$3:AM$8,AM$2,FALSE))),1,TRUE)</f>
        <v>#N/A</v>
      </c>
      <c r="AN12" s="107" t="e">
        <f ca="1">VLOOKUP($AG12,INDIRECT(CONCATENATE($CR12,"!",VLOOKUP($CR12,$AG$3:AN$8,AN$2,FALSE))),1,TRUE)</f>
        <v>#N/A</v>
      </c>
      <c r="AO12" s="107" t="e">
        <f ca="1">VLOOKUP($AG12,INDIRECT(CONCATENATE($CR12,"!",VLOOKUP($CR12,$AG$3:AO$8,AO$2,FALSE))),1,TRUE)</f>
        <v>#N/A</v>
      </c>
      <c r="AP12" s="107" t="e">
        <f ca="1">VLOOKUP($AG12,INDIRECT(CONCATENATE($CR12,"!",VLOOKUP($CR12,$AG$3:AP$8,AP$2,FALSE))),1,TRUE)</f>
        <v>#N/A</v>
      </c>
      <c r="AQ12" s="107" t="e">
        <f ca="1">VLOOKUP($AG12,INDIRECT(CONCATENATE($CR12,"!",VLOOKUP($CR12,$AG$3:AQ$8,AQ$2,FALSE))),1,TRUE)</f>
        <v>#N/A</v>
      </c>
      <c r="AR12" s="107" t="e">
        <f ca="1">VLOOKUP($AG12,INDIRECT(CONCATENATE($CR12,"!",VLOOKUP($CR12,$AG$3:AR$8,AR$2,FALSE))),1,TRUE)</f>
        <v>#N/A</v>
      </c>
      <c r="AS12" s="107" t="e">
        <f ca="1">VLOOKUP($AG12,INDIRECT(CONCATENATE($CR12,"!",VLOOKUP($CR12,$AG$3:AS$8,AS$2,FALSE))),1,TRUE)</f>
        <v>#N/A</v>
      </c>
      <c r="AT12" s="107" t="e">
        <f ca="1">VLOOKUP($AG12,INDIRECT(CONCATENATE($CR12,"!",VLOOKUP($CR12,$AG$3:AT$8,AT$2,FALSE))),1,TRUE)</f>
        <v>#N/A</v>
      </c>
      <c r="AU12" s="107"/>
      <c r="AV12" s="107"/>
      <c r="AW12" s="107"/>
      <c r="AX12" s="107"/>
      <c r="AY12" s="107"/>
      <c r="AZ12" s="107"/>
      <c r="BA12" s="71">
        <f t="shared" ref="BA12:BB27" si="14">IF($V12="mV",0.001,IF($V12="µV",0.000001,IF($V12="kV",1000,1)))</f>
        <v>1</v>
      </c>
      <c r="BB12" s="64">
        <f t="shared" si="14"/>
        <v>1</v>
      </c>
      <c r="BC12" s="64">
        <f t="shared" ref="BC12:BD27" si="15">IF($V12="mA",0.001,IF($V12="µA",0.000001,IF($V12="kA",1000,1)))</f>
        <v>1</v>
      </c>
      <c r="BD12" s="64">
        <f t="shared" si="15"/>
        <v>1</v>
      </c>
      <c r="BE12" s="64">
        <f t="shared" ref="BE12:BE75" si="16">IF(CONCATENATE($Y12,$Z12)="O",0.001,IF(EXACT(CONCATENATE($Y12,$Z12),"mO")=TRUE,0.000001,IF(EXACT(CONCATENATE($Y12,$Z12),"MO")=TRUE,1000,1)))</f>
        <v>1</v>
      </c>
      <c r="BF12" s="64">
        <f t="shared" ref="BF12:BF75" si="17">IF($V12="µF",0.001,IF($V12="nF",0.000001,IF($V12="pF",0.000000001,1)))</f>
        <v>1</v>
      </c>
      <c r="BG12" s="64">
        <f t="shared" ref="BG12:BG75" si="18">IF($V12="Hz",0.001,IF($V12="mHz",0.000001,IF($V12="MHz",1000,IF($V12="µHz",0.000000001,1))))</f>
        <v>1</v>
      </c>
      <c r="BH12" s="64">
        <f t="shared" si="3"/>
        <v>1</v>
      </c>
      <c r="BI12" s="64">
        <f t="shared" si="3"/>
        <v>1</v>
      </c>
      <c r="BJ12" s="64">
        <f t="shared" si="3"/>
        <v>1</v>
      </c>
      <c r="BK12" s="64">
        <f t="shared" si="3"/>
        <v>1</v>
      </c>
      <c r="BL12" s="64">
        <f t="shared" si="3"/>
        <v>1</v>
      </c>
      <c r="BM12" s="64">
        <f t="shared" si="3"/>
        <v>1</v>
      </c>
      <c r="BU12" s="72" t="e">
        <f>HLOOKUP(AE12,$BA$10:BT12,COUNTIF($AE$7:AE12,"&lt;&gt;"&amp;""),FALSE)</f>
        <v>#N/A</v>
      </c>
      <c r="BV12" s="64">
        <f t="shared" ref="BV12:BV75" si="19">IF($X12="Hz",0.001,IF(EXACT("mHz",$X12)=TRUE,0.000001,IF(EXACT("MHz",$X12)=TRUE,1000,IF($X12="µHz",0.000000001,1))))</f>
        <v>1</v>
      </c>
      <c r="BW12" s="72" t="str">
        <f t="shared" ref="BW12:BW75" si="20">IF(W12&lt;&gt;"",IF(Z12="A",IF(W12&gt;50,W12*0.0001,BV12*W12),BV12*W12),"")</f>
        <v/>
      </c>
      <c r="BX12" s="141" t="str">
        <f ca="1">IF(OR(AE12=$BB$10,AE12=$BD$10,AE12=$BK$10,AE12=$BL$10,AE12=$BM$10),VLOOKUP(BW12,INDIRECT(CONCATENATE(CR12,"!",HLOOKUP(AE12,$CU$10:CY12,CZ12,FALSE))),1,TRUE),"")</f>
        <v/>
      </c>
      <c r="BY12" s="107" t="e">
        <f t="shared" ref="BY12:BY49" ca="1" si="21">VLOOKUP(Q12,INDIRECT(CONCATENATE(CR12,"!",$CT12)),11,FALSE)</f>
        <v>#N/A</v>
      </c>
      <c r="BZ12" s="107" t="e">
        <f t="shared" ref="BZ12:BZ49" ca="1" si="22">VLOOKUP(Q12,INDIRECT(CONCATENATE(CR12,"!",$CT12)),12,FALSE)</f>
        <v>#N/A</v>
      </c>
      <c r="CA12" s="107" t="e">
        <f t="shared" ref="CA12:CA49" ca="1" si="23">VLOOKUP(Q12,INDIRECT(CONCATENATE(CR12,"!",$CT12)),13,FALSE)</f>
        <v>#N/A</v>
      </c>
      <c r="CB12" s="107" t="e">
        <f t="shared" ref="CB12:CB49" ca="1" si="24">VLOOKUP(Q12,INDIRECT(CONCATENATE(CR12,"!",$CT12)),14,FALSE)</f>
        <v>#N/A</v>
      </c>
      <c r="CC12" s="107" t="e">
        <f t="shared" ref="CC12:CC49" ca="1" si="25">DB12/DC12</f>
        <v>#VALUE!</v>
      </c>
      <c r="CD12" s="73">
        <f>Worksheet!K7</f>
        <v>0</v>
      </c>
      <c r="CE12" s="73">
        <f>Worksheet!L7</f>
        <v>0</v>
      </c>
      <c r="CF12" s="73">
        <f>Worksheet!M7</f>
        <v>0</v>
      </c>
      <c r="CG12" s="73">
        <f>Worksheet!N7</f>
        <v>0</v>
      </c>
      <c r="CH12" s="73">
        <f>Worksheet!O7</f>
        <v>0</v>
      </c>
      <c r="CI12" s="159" t="e">
        <f t="shared" ref="CI12:CI49" ca="1" si="26">CD12*$CC12</f>
        <v>#VALUE!</v>
      </c>
      <c r="CJ12" s="159" t="e">
        <f t="shared" ref="CJ12:CJ49" ca="1" si="27">CE12*$CC12</f>
        <v>#VALUE!</v>
      </c>
      <c r="CK12" s="159" t="e">
        <f t="shared" ref="CK12:CK49" ca="1" si="28">CF12*$CC12</f>
        <v>#VALUE!</v>
      </c>
      <c r="CL12" s="159" t="e">
        <f t="shared" ref="CL12:CL49" ca="1" si="29">CG12*$CC12</f>
        <v>#VALUE!</v>
      </c>
      <c r="CM12" s="159" t="e">
        <f t="shared" ref="CM12:CM49" ca="1" si="30">CH12*$CC12</f>
        <v>#VALUE!</v>
      </c>
      <c r="CN12" s="136" t="e">
        <f t="shared" ref="CN12:CN22" ca="1" si="31">VLOOKUP(Q12,INDIRECT(CONCATENATE(CR12,"!",$CT12)),7,FALSE)</f>
        <v>#N/A</v>
      </c>
      <c r="CO12" s="108">
        <f>Worksheet!Q7</f>
        <v>0</v>
      </c>
      <c r="CP12" s="63" t="str">
        <f t="shared" ref="CP12:CP49" si="32">CONCATENATE(LEFT(CO12,LEN(CO12)-1),1)</f>
        <v>1</v>
      </c>
      <c r="CQ12" s="138" t="e">
        <f t="shared" ref="CQ12:CQ22" si="33">VALUE(CP12)*BU12</f>
        <v>#N/A</v>
      </c>
      <c r="CR12" s="63" t="str">
        <f t="shared" ref="CR12:CR75" si="34">VLOOKUP($R12,$S$1:$T$7,2,FALSE)</f>
        <v>Standard1</v>
      </c>
      <c r="CT12" s="117" t="str">
        <f t="shared" ref="CT12:CT22" ca="1" si="35">ADDRESS(4,2,1)&amp;":"&amp;ADDRESS(COUNTIF(INDIRECT(CONCATENATE(CR12,"!","C:C")),"&lt;&gt;"&amp;""),16,1)</f>
        <v>$B$4:$P$807</v>
      </c>
      <c r="CU12" s="107" t="str">
        <f>VLOOKUP($CR12,$CT$3:CU$8,2,FALSE)</f>
        <v>$I$189:$I$348</v>
      </c>
      <c r="CV12" s="107" t="str">
        <f>VLOOKUP($CR12,$CT$3:CV$8,3,FALSE)</f>
        <v>$I$349:$I$538</v>
      </c>
      <c r="CW12" s="107" t="str">
        <f>VLOOKUP($CR12,$CT$3:CW$8,4,FALSE)</f>
        <v>$I$539:$I$609</v>
      </c>
      <c r="CX12" s="107" t="str">
        <f>VLOOKUP($CR12,$CT$3:CX$8,5,FALSE)</f>
        <v>$I$610:$I$659</v>
      </c>
      <c r="CY12" s="107" t="str">
        <f>VLOOKUP($CR12,$CT$3:CY$8,6,FALSE)</f>
        <v>$I$660:$I$719</v>
      </c>
      <c r="CZ12" s="63">
        <f>COUNTIF($CU$10:CU12,"&lt;&gt;"&amp;"")</f>
        <v>3</v>
      </c>
      <c r="DB12" s="63" t="str">
        <f t="shared" si="4"/>
        <v/>
      </c>
      <c r="DC12" s="63" t="e">
        <f t="shared" ca="1" si="5"/>
        <v>#N/A</v>
      </c>
    </row>
    <row r="13" spans="2:108" x14ac:dyDescent="0.25">
      <c r="Q13" s="64" t="e">
        <f t="shared" ca="1" si="6"/>
        <v>#N/A</v>
      </c>
      <c r="R13" s="63" t="str">
        <f>IF(Worksheet!I8=$S$2,$S$2,IF(Worksheet!I8=$S$3,$S$3,$S$1))</f>
        <v>5502A</v>
      </c>
      <c r="S13" s="65" t="str">
        <f t="shared" ca="1" si="1"/>
        <v>*</v>
      </c>
      <c r="T13" s="60" t="e">
        <f t="shared" si="7"/>
        <v>#N/A</v>
      </c>
      <c r="U13" s="67">
        <f>IF(Worksheet!S8="%",ABS(Worksheet!Z8),ABS(Worksheet!U8))</f>
        <v>0</v>
      </c>
      <c r="V13" s="160">
        <f>IF(Worksheet!S8="%",Worksheet!AA8,Worksheet!S8)</f>
        <v>0</v>
      </c>
      <c r="W13" s="66" t="str">
        <f>IF(Worksheet!S8="%","",IF(Worksheet!Z8&lt;&gt;"",Worksheet!Z8,""))</f>
        <v/>
      </c>
      <c r="X13" s="66" t="str">
        <f>IF(Worksheet!S8="%","",IF(Worksheet!AA8&lt;&gt;"",Worksheet!AA8,""))</f>
        <v/>
      </c>
      <c r="Y13" s="68" t="str">
        <f t="shared" si="8"/>
        <v/>
      </c>
      <c r="Z13" s="68" t="str">
        <f t="shared" si="9"/>
        <v>0</v>
      </c>
      <c r="AA13" s="68" t="str">
        <f t="shared" si="10"/>
        <v>DC</v>
      </c>
      <c r="AB13" s="68" t="str">
        <f t="shared" si="11"/>
        <v>DC0</v>
      </c>
      <c r="AC13" s="68" t="str">
        <f>IF(Worksheet!H8&lt;&gt;"",Worksheet!H8,"")</f>
        <v/>
      </c>
      <c r="AD13" s="68" t="str">
        <f t="shared" si="2"/>
        <v/>
      </c>
      <c r="AE13" s="139" t="str">
        <f t="shared" si="12"/>
        <v>DC0</v>
      </c>
      <c r="AF13" s="140" t="e">
        <f>HLOOKUP(AE13,$AH$10:AZ13,COUNTIF($AE$7:AE13,"&lt;&gt;"&amp;""),FALSE)</f>
        <v>#N/A</v>
      </c>
      <c r="AG13" s="76" t="e">
        <f t="shared" si="13"/>
        <v>#N/A</v>
      </c>
      <c r="AH13" s="107" t="e">
        <f ca="1">VLOOKUP($AG13,INDIRECT(CONCATENATE($CR13,"!",VLOOKUP($CR13,$AG$3:AH$8,AH$2,FALSE))),1,TRUE)</f>
        <v>#N/A</v>
      </c>
      <c r="AI13" s="107" t="e">
        <f ca="1">VLOOKUP($AG13,INDIRECT(CONCATENATE($CR13,"!",VLOOKUP($CR13,$AG$3:AI$8,AI$2,FALSE))),1,TRUE)</f>
        <v>#N/A</v>
      </c>
      <c r="AJ13" s="107" t="e">
        <f ca="1">VLOOKUP($AG13,INDIRECT(CONCATENATE($CR13,"!",VLOOKUP($CR13,$AG$3:AJ$8,AJ$2,FALSE))),1,TRUE)</f>
        <v>#N/A</v>
      </c>
      <c r="AK13" s="107" t="e">
        <f ca="1">VLOOKUP($AG13,INDIRECT(CONCATENATE($CR13,"!",VLOOKUP($CR13,$AG$3:AK$8,AK$2,FALSE))),1,TRUE)</f>
        <v>#N/A</v>
      </c>
      <c r="AL13" s="107" t="e">
        <f ca="1">VLOOKUP($AG13,INDIRECT(CONCATENATE($CR13,"!",VLOOKUP($CR13,$AG$3:AL$8,AL$2,FALSE))),1,TRUE)</f>
        <v>#N/A</v>
      </c>
      <c r="AM13" s="107" t="e">
        <f ca="1">VLOOKUP($AG13,INDIRECT(CONCATENATE($CR13,"!",VLOOKUP($CR13,$AG$3:AM$8,AM$2,FALSE))),1,TRUE)</f>
        <v>#N/A</v>
      </c>
      <c r="AN13" s="107" t="e">
        <f ca="1">VLOOKUP($AG13,INDIRECT(CONCATENATE($CR13,"!",VLOOKUP($CR13,$AG$3:AN$8,AN$2,FALSE))),1,TRUE)</f>
        <v>#N/A</v>
      </c>
      <c r="AO13" s="107" t="e">
        <f ca="1">VLOOKUP($AG13,INDIRECT(CONCATENATE($CR13,"!",VLOOKUP($CR13,$AG$3:AO$8,AO$2,FALSE))),1,TRUE)</f>
        <v>#N/A</v>
      </c>
      <c r="AP13" s="107" t="e">
        <f ca="1">VLOOKUP($AG13,INDIRECT(CONCATENATE($CR13,"!",VLOOKUP($CR13,$AG$3:AP$8,AP$2,FALSE))),1,TRUE)</f>
        <v>#N/A</v>
      </c>
      <c r="AQ13" s="107" t="e">
        <f ca="1">VLOOKUP($AG13,INDIRECT(CONCATENATE($CR13,"!",VLOOKUP($CR13,$AG$3:AQ$8,AQ$2,FALSE))),1,TRUE)</f>
        <v>#N/A</v>
      </c>
      <c r="AR13" s="107" t="e">
        <f ca="1">VLOOKUP($AG13,INDIRECT(CONCATENATE($CR13,"!",VLOOKUP($CR13,$AG$3:AR$8,AR$2,FALSE))),1,TRUE)</f>
        <v>#N/A</v>
      </c>
      <c r="AS13" s="107" t="e">
        <f ca="1">VLOOKUP($AG13,INDIRECT(CONCATENATE($CR13,"!",VLOOKUP($CR13,$AG$3:AS$8,AS$2,FALSE))),1,TRUE)</f>
        <v>#N/A</v>
      </c>
      <c r="AT13" s="107" t="e">
        <f ca="1">VLOOKUP($AG13,INDIRECT(CONCATENATE($CR13,"!",VLOOKUP($CR13,$AG$3:AT$8,AT$2,FALSE))),1,TRUE)</f>
        <v>#N/A</v>
      </c>
      <c r="AU13" s="107"/>
      <c r="AV13" s="107"/>
      <c r="AW13" s="107"/>
      <c r="AX13" s="107"/>
      <c r="AY13" s="107"/>
      <c r="AZ13" s="107"/>
      <c r="BA13" s="71">
        <f t="shared" si="14"/>
        <v>1</v>
      </c>
      <c r="BB13" s="64">
        <f t="shared" si="14"/>
        <v>1</v>
      </c>
      <c r="BC13" s="64">
        <f t="shared" si="15"/>
        <v>1</v>
      </c>
      <c r="BD13" s="64">
        <f t="shared" si="15"/>
        <v>1</v>
      </c>
      <c r="BE13" s="64">
        <f t="shared" si="16"/>
        <v>1</v>
      </c>
      <c r="BF13" s="64">
        <f t="shared" si="17"/>
        <v>1</v>
      </c>
      <c r="BG13" s="64">
        <f t="shared" si="18"/>
        <v>1</v>
      </c>
      <c r="BH13" s="64">
        <f t="shared" si="3"/>
        <v>1</v>
      </c>
      <c r="BI13" s="64">
        <f t="shared" si="3"/>
        <v>1</v>
      </c>
      <c r="BJ13" s="64">
        <f t="shared" si="3"/>
        <v>1</v>
      </c>
      <c r="BK13" s="64">
        <f t="shared" si="3"/>
        <v>1</v>
      </c>
      <c r="BL13" s="64">
        <f t="shared" si="3"/>
        <v>1</v>
      </c>
      <c r="BM13" s="64">
        <f t="shared" si="3"/>
        <v>1</v>
      </c>
      <c r="BU13" s="72" t="e">
        <f>HLOOKUP(AE13,$BA$10:BT13,COUNTIF($AE$7:AE13,"&lt;&gt;"&amp;""),FALSE)</f>
        <v>#N/A</v>
      </c>
      <c r="BV13" s="64">
        <f t="shared" si="19"/>
        <v>1</v>
      </c>
      <c r="BW13" s="72" t="str">
        <f t="shared" si="20"/>
        <v/>
      </c>
      <c r="BX13" s="141" t="str">
        <f ca="1">IF(OR(AE13=$BB$10,AE13=$BD$10,AE13=$BK$10,AE13=$BL$10,AE13=$BM$10),VLOOKUP(BW13,INDIRECT(CONCATENATE(CR13,"!",HLOOKUP(AE13,$CU$10:CY13,CZ13,FALSE))),1,TRUE),"")</f>
        <v/>
      </c>
      <c r="BY13" s="107" t="e">
        <f t="shared" ca="1" si="21"/>
        <v>#N/A</v>
      </c>
      <c r="BZ13" s="107" t="e">
        <f t="shared" ca="1" si="22"/>
        <v>#N/A</v>
      </c>
      <c r="CA13" s="107" t="e">
        <f t="shared" ca="1" si="23"/>
        <v>#N/A</v>
      </c>
      <c r="CB13" s="107" t="e">
        <f t="shared" ca="1" si="24"/>
        <v>#N/A</v>
      </c>
      <c r="CC13" s="107" t="e">
        <f t="shared" ca="1" si="25"/>
        <v>#VALUE!</v>
      </c>
      <c r="CD13" s="73">
        <f>Worksheet!K8</f>
        <v>0</v>
      </c>
      <c r="CE13" s="73">
        <f>Worksheet!L8</f>
        <v>0</v>
      </c>
      <c r="CF13" s="73">
        <f>Worksheet!M8</f>
        <v>0</v>
      </c>
      <c r="CG13" s="73">
        <f>Worksheet!N8</f>
        <v>0</v>
      </c>
      <c r="CH13" s="73">
        <f>Worksheet!O8</f>
        <v>0</v>
      </c>
      <c r="CI13" s="159" t="e">
        <f t="shared" ca="1" si="26"/>
        <v>#VALUE!</v>
      </c>
      <c r="CJ13" s="159" t="e">
        <f t="shared" ca="1" si="27"/>
        <v>#VALUE!</v>
      </c>
      <c r="CK13" s="159" t="e">
        <f t="shared" ca="1" si="28"/>
        <v>#VALUE!</v>
      </c>
      <c r="CL13" s="159" t="e">
        <f t="shared" ca="1" si="29"/>
        <v>#VALUE!</v>
      </c>
      <c r="CM13" s="159" t="e">
        <f t="shared" ca="1" si="30"/>
        <v>#VALUE!</v>
      </c>
      <c r="CN13" s="136" t="e">
        <f t="shared" ca="1" si="31"/>
        <v>#N/A</v>
      </c>
      <c r="CO13" s="108">
        <f>Worksheet!Q8</f>
        <v>0</v>
      </c>
      <c r="CP13" s="63" t="str">
        <f t="shared" si="32"/>
        <v>1</v>
      </c>
      <c r="CQ13" s="138" t="e">
        <f t="shared" si="33"/>
        <v>#N/A</v>
      </c>
      <c r="CR13" s="63" t="str">
        <f t="shared" si="34"/>
        <v>Standard1</v>
      </c>
      <c r="CT13" s="117" t="str">
        <f t="shared" ca="1" si="35"/>
        <v>$B$4:$P$807</v>
      </c>
      <c r="CU13" s="107" t="str">
        <f>VLOOKUP($CR13,$CT$3:CU$8,2,FALSE)</f>
        <v>$I$189:$I$348</v>
      </c>
      <c r="CV13" s="107" t="str">
        <f>VLOOKUP($CR13,$CT$3:CV$8,3,FALSE)</f>
        <v>$I$349:$I$538</v>
      </c>
      <c r="CW13" s="107" t="str">
        <f>VLOOKUP($CR13,$CT$3:CW$8,4,FALSE)</f>
        <v>$I$539:$I$609</v>
      </c>
      <c r="CX13" s="107" t="str">
        <f>VLOOKUP($CR13,$CT$3:CX$8,5,FALSE)</f>
        <v>$I$610:$I$659</v>
      </c>
      <c r="CY13" s="107" t="str">
        <f>VLOOKUP($CR13,$CT$3:CY$8,6,FALSE)</f>
        <v>$I$660:$I$719</v>
      </c>
      <c r="CZ13" s="63">
        <f>COUNTIF($CU$10:CU13,"&lt;&gt;"&amp;"")</f>
        <v>4</v>
      </c>
      <c r="DB13" s="63" t="str">
        <f t="shared" si="4"/>
        <v/>
      </c>
      <c r="DC13" s="63" t="e">
        <f t="shared" ca="1" si="5"/>
        <v>#N/A</v>
      </c>
    </row>
    <row r="14" spans="2:108" x14ac:dyDescent="0.25">
      <c r="Q14" s="64" t="e">
        <f t="shared" ca="1" si="6"/>
        <v>#N/A</v>
      </c>
      <c r="R14" s="63" t="str">
        <f>IF(Worksheet!I9=$S$2,$S$2,IF(Worksheet!I9=$S$3,$S$3,$S$1))</f>
        <v>5502A</v>
      </c>
      <c r="S14" s="65" t="str">
        <f t="shared" ca="1" si="1"/>
        <v>*</v>
      </c>
      <c r="T14" s="60" t="e">
        <f t="shared" si="7"/>
        <v>#N/A</v>
      </c>
      <c r="U14" s="67">
        <f>IF(Worksheet!S9="%",ABS(Worksheet!Z9),ABS(Worksheet!U9))</f>
        <v>0</v>
      </c>
      <c r="V14" s="160">
        <f>IF(Worksheet!S9="%",Worksheet!AA9,Worksheet!S9)</f>
        <v>0</v>
      </c>
      <c r="W14" s="66" t="str">
        <f>IF(Worksheet!S9="%","",IF(Worksheet!Z9&lt;&gt;"",Worksheet!Z9,""))</f>
        <v/>
      </c>
      <c r="X14" s="66" t="str">
        <f>IF(Worksheet!S9="%","",IF(Worksheet!AA9&lt;&gt;"",Worksheet!AA9,""))</f>
        <v/>
      </c>
      <c r="Y14" s="68" t="str">
        <f t="shared" si="8"/>
        <v/>
      </c>
      <c r="Z14" s="68" t="str">
        <f t="shared" si="9"/>
        <v>0</v>
      </c>
      <c r="AA14" s="68" t="str">
        <f t="shared" si="10"/>
        <v>DC</v>
      </c>
      <c r="AB14" s="68" t="str">
        <f t="shared" si="11"/>
        <v>DC0</v>
      </c>
      <c r="AC14" s="68" t="str">
        <f>IF(Worksheet!H9&lt;&gt;"",Worksheet!H9,"")</f>
        <v/>
      </c>
      <c r="AD14" s="68" t="str">
        <f t="shared" si="2"/>
        <v/>
      </c>
      <c r="AE14" s="139" t="str">
        <f t="shared" si="12"/>
        <v>DC0</v>
      </c>
      <c r="AF14" s="140" t="e">
        <f>HLOOKUP(AE14,$AH$10:AZ14,COUNTIF($AE$7:AE14,"&lt;&gt;"&amp;""),FALSE)</f>
        <v>#N/A</v>
      </c>
      <c r="AG14" s="76" t="e">
        <f t="shared" si="13"/>
        <v>#N/A</v>
      </c>
      <c r="AH14" s="107" t="e">
        <f ca="1">VLOOKUP($AG14,INDIRECT(CONCATENATE($CR14,"!",VLOOKUP($CR14,$AG$3:AH$8,AH$2,FALSE))),1,TRUE)</f>
        <v>#N/A</v>
      </c>
      <c r="AI14" s="107" t="e">
        <f ca="1">VLOOKUP($AG14,INDIRECT(CONCATENATE($CR14,"!",VLOOKUP($CR14,$AG$3:AI$8,AI$2,FALSE))),1,TRUE)</f>
        <v>#N/A</v>
      </c>
      <c r="AJ14" s="107" t="e">
        <f ca="1">VLOOKUP($AG14,INDIRECT(CONCATENATE($CR14,"!",VLOOKUP($CR14,$AG$3:AJ$8,AJ$2,FALSE))),1,TRUE)</f>
        <v>#N/A</v>
      </c>
      <c r="AK14" s="107" t="e">
        <f ca="1">VLOOKUP($AG14,INDIRECT(CONCATENATE($CR14,"!",VLOOKUP($CR14,$AG$3:AK$8,AK$2,FALSE))),1,TRUE)</f>
        <v>#N/A</v>
      </c>
      <c r="AL14" s="107" t="e">
        <f ca="1">VLOOKUP($AG14,INDIRECT(CONCATENATE($CR14,"!",VLOOKUP($CR14,$AG$3:AL$8,AL$2,FALSE))),1,TRUE)</f>
        <v>#N/A</v>
      </c>
      <c r="AM14" s="107" t="e">
        <f ca="1">VLOOKUP($AG14,INDIRECT(CONCATENATE($CR14,"!",VLOOKUP($CR14,$AG$3:AM$8,AM$2,FALSE))),1,TRUE)</f>
        <v>#N/A</v>
      </c>
      <c r="AN14" s="107" t="e">
        <f ca="1">VLOOKUP($AG14,INDIRECT(CONCATENATE($CR14,"!",VLOOKUP($CR14,$AG$3:AN$8,AN$2,FALSE))),1,TRUE)</f>
        <v>#N/A</v>
      </c>
      <c r="AO14" s="107" t="e">
        <f ca="1">VLOOKUP($AG14,INDIRECT(CONCATENATE($CR14,"!",VLOOKUP($CR14,$AG$3:AO$8,AO$2,FALSE))),1,TRUE)</f>
        <v>#N/A</v>
      </c>
      <c r="AP14" s="107" t="e">
        <f ca="1">VLOOKUP($AG14,INDIRECT(CONCATENATE($CR14,"!",VLOOKUP($CR14,$AG$3:AP$8,AP$2,FALSE))),1,TRUE)</f>
        <v>#N/A</v>
      </c>
      <c r="AQ14" s="107" t="e">
        <f ca="1">VLOOKUP($AG14,INDIRECT(CONCATENATE($CR14,"!",VLOOKUP($CR14,$AG$3:AQ$8,AQ$2,FALSE))),1,TRUE)</f>
        <v>#N/A</v>
      </c>
      <c r="AR14" s="107" t="e">
        <f ca="1">VLOOKUP($AG14,INDIRECT(CONCATENATE($CR14,"!",VLOOKUP($CR14,$AG$3:AR$8,AR$2,FALSE))),1,TRUE)</f>
        <v>#N/A</v>
      </c>
      <c r="AS14" s="107" t="e">
        <f ca="1">VLOOKUP($AG14,INDIRECT(CONCATENATE($CR14,"!",VLOOKUP($CR14,$AG$3:AS$8,AS$2,FALSE))),1,TRUE)</f>
        <v>#N/A</v>
      </c>
      <c r="AT14" s="107" t="e">
        <f ca="1">VLOOKUP($AG14,INDIRECT(CONCATENATE($CR14,"!",VLOOKUP($CR14,$AG$3:AT$8,AT$2,FALSE))),1,TRUE)</f>
        <v>#N/A</v>
      </c>
      <c r="AU14" s="107"/>
      <c r="AV14" s="107"/>
      <c r="AW14" s="107"/>
      <c r="AX14" s="107"/>
      <c r="AY14" s="107"/>
      <c r="AZ14" s="107"/>
      <c r="BA14" s="71">
        <f t="shared" si="14"/>
        <v>1</v>
      </c>
      <c r="BB14" s="64">
        <f t="shared" si="14"/>
        <v>1</v>
      </c>
      <c r="BC14" s="64">
        <f t="shared" si="15"/>
        <v>1</v>
      </c>
      <c r="BD14" s="64">
        <f t="shared" si="15"/>
        <v>1</v>
      </c>
      <c r="BE14" s="64">
        <f t="shared" si="16"/>
        <v>1</v>
      </c>
      <c r="BF14" s="64">
        <f t="shared" si="17"/>
        <v>1</v>
      </c>
      <c r="BG14" s="64">
        <f t="shared" si="18"/>
        <v>1</v>
      </c>
      <c r="BH14" s="64">
        <f t="shared" si="3"/>
        <v>1</v>
      </c>
      <c r="BI14" s="64">
        <f t="shared" si="3"/>
        <v>1</v>
      </c>
      <c r="BJ14" s="64">
        <f t="shared" si="3"/>
        <v>1</v>
      </c>
      <c r="BK14" s="64">
        <f t="shared" si="3"/>
        <v>1</v>
      </c>
      <c r="BL14" s="64">
        <f t="shared" si="3"/>
        <v>1</v>
      </c>
      <c r="BM14" s="64">
        <f t="shared" si="3"/>
        <v>1</v>
      </c>
      <c r="BU14" s="72" t="e">
        <f>HLOOKUP(AE14,$BA$10:BT14,COUNTIF($AE$7:AE14,"&lt;&gt;"&amp;""),FALSE)</f>
        <v>#N/A</v>
      </c>
      <c r="BV14" s="64">
        <f t="shared" si="19"/>
        <v>1</v>
      </c>
      <c r="BW14" s="72" t="str">
        <f t="shared" si="20"/>
        <v/>
      </c>
      <c r="BX14" s="141" t="str">
        <f ca="1">IF(OR(AE14=$BB$10,AE14=$BD$10,AE14=$BK$10,AE14=$BL$10,AE14=$BM$10),VLOOKUP(BW14,INDIRECT(CONCATENATE(CR14,"!",HLOOKUP(AE14,$CU$10:CY14,CZ14,FALSE))),1,TRUE),"")</f>
        <v/>
      </c>
      <c r="BY14" s="107" t="e">
        <f t="shared" ca="1" si="21"/>
        <v>#N/A</v>
      </c>
      <c r="BZ14" s="107" t="e">
        <f t="shared" ca="1" si="22"/>
        <v>#N/A</v>
      </c>
      <c r="CA14" s="107" t="e">
        <f t="shared" ca="1" si="23"/>
        <v>#N/A</v>
      </c>
      <c r="CB14" s="107" t="e">
        <f t="shared" ca="1" si="24"/>
        <v>#N/A</v>
      </c>
      <c r="CC14" s="107" t="e">
        <f t="shared" ca="1" si="25"/>
        <v>#VALUE!</v>
      </c>
      <c r="CD14" s="73">
        <f>Worksheet!K9</f>
        <v>0</v>
      </c>
      <c r="CE14" s="73">
        <f>Worksheet!L9</f>
        <v>0</v>
      </c>
      <c r="CF14" s="73">
        <f>Worksheet!M9</f>
        <v>0</v>
      </c>
      <c r="CG14" s="73">
        <f>Worksheet!N9</f>
        <v>0</v>
      </c>
      <c r="CH14" s="73">
        <f>Worksheet!O9</f>
        <v>0</v>
      </c>
      <c r="CI14" s="159" t="e">
        <f t="shared" ca="1" si="26"/>
        <v>#VALUE!</v>
      </c>
      <c r="CJ14" s="159" t="e">
        <f t="shared" ca="1" si="27"/>
        <v>#VALUE!</v>
      </c>
      <c r="CK14" s="159" t="e">
        <f t="shared" ca="1" si="28"/>
        <v>#VALUE!</v>
      </c>
      <c r="CL14" s="159" t="e">
        <f t="shared" ca="1" si="29"/>
        <v>#VALUE!</v>
      </c>
      <c r="CM14" s="159" t="e">
        <f t="shared" ca="1" si="30"/>
        <v>#VALUE!</v>
      </c>
      <c r="CN14" s="136" t="e">
        <f t="shared" ca="1" si="31"/>
        <v>#N/A</v>
      </c>
      <c r="CO14" s="108">
        <f>Worksheet!Q9</f>
        <v>0</v>
      </c>
      <c r="CP14" s="63" t="str">
        <f t="shared" si="32"/>
        <v>1</v>
      </c>
      <c r="CQ14" s="138" t="e">
        <f t="shared" si="33"/>
        <v>#N/A</v>
      </c>
      <c r="CR14" s="63" t="str">
        <f t="shared" si="34"/>
        <v>Standard1</v>
      </c>
      <c r="CT14" s="117" t="str">
        <f t="shared" ca="1" si="35"/>
        <v>$B$4:$P$807</v>
      </c>
      <c r="CU14" s="107" t="str">
        <f>VLOOKUP($CR14,$CT$3:CU$8,2,FALSE)</f>
        <v>$I$189:$I$348</v>
      </c>
      <c r="CV14" s="107" t="str">
        <f>VLOOKUP($CR14,$CT$3:CV$8,3,FALSE)</f>
        <v>$I$349:$I$538</v>
      </c>
      <c r="CW14" s="107" t="str">
        <f>VLOOKUP($CR14,$CT$3:CW$8,4,FALSE)</f>
        <v>$I$539:$I$609</v>
      </c>
      <c r="CX14" s="107" t="str">
        <f>VLOOKUP($CR14,$CT$3:CX$8,5,FALSE)</f>
        <v>$I$610:$I$659</v>
      </c>
      <c r="CY14" s="107" t="str">
        <f>VLOOKUP($CR14,$CT$3:CY$8,6,FALSE)</f>
        <v>$I$660:$I$719</v>
      </c>
      <c r="CZ14" s="63">
        <f>COUNTIF($CU$10:CU14,"&lt;&gt;"&amp;"")</f>
        <v>5</v>
      </c>
      <c r="DB14" s="63" t="str">
        <f t="shared" si="4"/>
        <v/>
      </c>
      <c r="DC14" s="63" t="e">
        <f t="shared" ca="1" si="5"/>
        <v>#N/A</v>
      </c>
    </row>
    <row r="15" spans="2:108" x14ac:dyDescent="0.25">
      <c r="Q15" s="64" t="e">
        <f t="shared" ca="1" si="6"/>
        <v>#N/A</v>
      </c>
      <c r="R15" s="63" t="str">
        <f>IF(Worksheet!I10=$S$2,$S$2,IF(Worksheet!I10=$S$3,$S$3,$S$1))</f>
        <v>5502A</v>
      </c>
      <c r="S15" s="65" t="str">
        <f t="shared" ca="1" si="1"/>
        <v>*</v>
      </c>
      <c r="T15" s="60" t="e">
        <f t="shared" si="7"/>
        <v>#N/A</v>
      </c>
      <c r="U15" s="67">
        <f>IF(Worksheet!S10="%",ABS(Worksheet!Z10),ABS(Worksheet!U10))</f>
        <v>0</v>
      </c>
      <c r="V15" s="160">
        <f>IF(Worksheet!S10="%",Worksheet!AA10,Worksheet!S10)</f>
        <v>0</v>
      </c>
      <c r="W15" s="66" t="str">
        <f>IF(Worksheet!S10="%","",IF(Worksheet!Z10&lt;&gt;"",Worksheet!Z10,""))</f>
        <v/>
      </c>
      <c r="X15" s="66" t="str">
        <f>IF(Worksheet!S10="%","",IF(Worksheet!AA10&lt;&gt;"",Worksheet!AA10,""))</f>
        <v/>
      </c>
      <c r="Y15" s="68" t="str">
        <f t="shared" si="8"/>
        <v/>
      </c>
      <c r="Z15" s="68" t="str">
        <f t="shared" si="9"/>
        <v>0</v>
      </c>
      <c r="AA15" s="68" t="str">
        <f t="shared" si="10"/>
        <v>DC</v>
      </c>
      <c r="AB15" s="68" t="str">
        <f t="shared" si="11"/>
        <v>DC0</v>
      </c>
      <c r="AC15" s="68" t="str">
        <f>IF(Worksheet!H10&lt;&gt;"",Worksheet!H10,"")</f>
        <v/>
      </c>
      <c r="AD15" s="68" t="str">
        <f t="shared" si="2"/>
        <v/>
      </c>
      <c r="AE15" s="139" t="str">
        <f t="shared" si="12"/>
        <v>DC0</v>
      </c>
      <c r="AF15" s="140" t="e">
        <f>HLOOKUP(AE15,$AH$10:AZ15,COUNTIF($AE$7:AE15,"&lt;&gt;"&amp;""),FALSE)</f>
        <v>#N/A</v>
      </c>
      <c r="AG15" s="76" t="e">
        <f t="shared" si="13"/>
        <v>#N/A</v>
      </c>
      <c r="AH15" s="107" t="e">
        <f ca="1">VLOOKUP($AG15,INDIRECT(CONCATENATE($CR15,"!",VLOOKUP($CR15,$AG$3:AH$8,AH$2,FALSE))),1,TRUE)</f>
        <v>#N/A</v>
      </c>
      <c r="AI15" s="107" t="e">
        <f ca="1">VLOOKUP($AG15,INDIRECT(CONCATENATE($CR15,"!",VLOOKUP($CR15,$AG$3:AI$8,AI$2,FALSE))),1,TRUE)</f>
        <v>#N/A</v>
      </c>
      <c r="AJ15" s="107" t="e">
        <f ca="1">VLOOKUP($AG15,INDIRECT(CONCATENATE($CR15,"!",VLOOKUP($CR15,$AG$3:AJ$8,AJ$2,FALSE))),1,TRUE)</f>
        <v>#N/A</v>
      </c>
      <c r="AK15" s="107" t="e">
        <f ca="1">VLOOKUP($AG15,INDIRECT(CONCATENATE($CR15,"!",VLOOKUP($CR15,$AG$3:AK$8,AK$2,FALSE))),1,TRUE)</f>
        <v>#N/A</v>
      </c>
      <c r="AL15" s="107" t="e">
        <f ca="1">VLOOKUP($AG15,INDIRECT(CONCATENATE($CR15,"!",VLOOKUP($CR15,$AG$3:AL$8,AL$2,FALSE))),1,TRUE)</f>
        <v>#N/A</v>
      </c>
      <c r="AM15" s="107" t="e">
        <f ca="1">VLOOKUP($AG15,INDIRECT(CONCATENATE($CR15,"!",VLOOKUP($CR15,$AG$3:AM$8,AM$2,FALSE))),1,TRUE)</f>
        <v>#N/A</v>
      </c>
      <c r="AN15" s="107" t="e">
        <f ca="1">VLOOKUP($AG15,INDIRECT(CONCATENATE($CR15,"!",VLOOKUP($CR15,$AG$3:AN$8,AN$2,FALSE))),1,TRUE)</f>
        <v>#N/A</v>
      </c>
      <c r="AO15" s="107" t="e">
        <f ca="1">VLOOKUP($AG15,INDIRECT(CONCATENATE($CR15,"!",VLOOKUP($CR15,$AG$3:AO$8,AO$2,FALSE))),1,TRUE)</f>
        <v>#N/A</v>
      </c>
      <c r="AP15" s="107" t="e">
        <f ca="1">VLOOKUP($AG15,INDIRECT(CONCATENATE($CR15,"!",VLOOKUP($CR15,$AG$3:AP$8,AP$2,FALSE))),1,TRUE)</f>
        <v>#N/A</v>
      </c>
      <c r="AQ15" s="107" t="e">
        <f ca="1">VLOOKUP($AG15,INDIRECT(CONCATENATE($CR15,"!",VLOOKUP($CR15,$AG$3:AQ$8,AQ$2,FALSE))),1,TRUE)</f>
        <v>#N/A</v>
      </c>
      <c r="AR15" s="107" t="e">
        <f ca="1">VLOOKUP($AG15,INDIRECT(CONCATENATE($CR15,"!",VLOOKUP($CR15,$AG$3:AR$8,AR$2,FALSE))),1,TRUE)</f>
        <v>#N/A</v>
      </c>
      <c r="AS15" s="107" t="e">
        <f ca="1">VLOOKUP($AG15,INDIRECT(CONCATENATE($CR15,"!",VLOOKUP($CR15,$AG$3:AS$8,AS$2,FALSE))),1,TRUE)</f>
        <v>#N/A</v>
      </c>
      <c r="AT15" s="107" t="e">
        <f ca="1">VLOOKUP($AG15,INDIRECT(CONCATENATE($CR15,"!",VLOOKUP($CR15,$AG$3:AT$8,AT$2,FALSE))),1,TRUE)</f>
        <v>#N/A</v>
      </c>
      <c r="AU15" s="107"/>
      <c r="AV15" s="107"/>
      <c r="AW15" s="107"/>
      <c r="AX15" s="107"/>
      <c r="AY15" s="107"/>
      <c r="AZ15" s="107"/>
      <c r="BA15" s="71">
        <f t="shared" si="14"/>
        <v>1</v>
      </c>
      <c r="BB15" s="64">
        <f t="shared" si="14"/>
        <v>1</v>
      </c>
      <c r="BC15" s="64">
        <f t="shared" si="15"/>
        <v>1</v>
      </c>
      <c r="BD15" s="64">
        <f t="shared" si="15"/>
        <v>1</v>
      </c>
      <c r="BE15" s="64">
        <f t="shared" si="16"/>
        <v>1</v>
      </c>
      <c r="BF15" s="64">
        <f t="shared" si="17"/>
        <v>1</v>
      </c>
      <c r="BG15" s="64">
        <f t="shared" si="18"/>
        <v>1</v>
      </c>
      <c r="BH15" s="64">
        <f t="shared" si="3"/>
        <v>1</v>
      </c>
      <c r="BI15" s="64">
        <f t="shared" si="3"/>
        <v>1</v>
      </c>
      <c r="BJ15" s="64">
        <f t="shared" si="3"/>
        <v>1</v>
      </c>
      <c r="BK15" s="64">
        <f t="shared" si="3"/>
        <v>1</v>
      </c>
      <c r="BL15" s="64">
        <f t="shared" si="3"/>
        <v>1</v>
      </c>
      <c r="BM15" s="64">
        <f t="shared" si="3"/>
        <v>1</v>
      </c>
      <c r="BU15" s="72" t="e">
        <f>HLOOKUP(AE15,$BA$10:BT15,COUNTIF($AE$7:AE15,"&lt;&gt;"&amp;""),FALSE)</f>
        <v>#N/A</v>
      </c>
      <c r="BV15" s="64">
        <f t="shared" si="19"/>
        <v>1</v>
      </c>
      <c r="BW15" s="72" t="str">
        <f t="shared" si="20"/>
        <v/>
      </c>
      <c r="BX15" s="141" t="str">
        <f ca="1">IF(OR(AE15=$BB$10,AE15=$BD$10,AE15='Unc. Calculator'!$BK$10,AE15=$BL$10,AE15=$BM$10),VLOOKUP(BW15,INDIRECT(CONCATENATE(CR15,"!",HLOOKUP(AE15,$CU$10:CY15,CZ15,FALSE))),1,TRUE),"")</f>
        <v/>
      </c>
      <c r="BY15" s="107" t="e">
        <f t="shared" ca="1" si="21"/>
        <v>#N/A</v>
      </c>
      <c r="BZ15" s="107" t="e">
        <f t="shared" ca="1" si="22"/>
        <v>#N/A</v>
      </c>
      <c r="CA15" s="107" t="e">
        <f t="shared" ca="1" si="23"/>
        <v>#N/A</v>
      </c>
      <c r="CB15" s="107" t="e">
        <f t="shared" ca="1" si="24"/>
        <v>#N/A</v>
      </c>
      <c r="CC15" s="107" t="e">
        <f t="shared" ca="1" si="25"/>
        <v>#VALUE!</v>
      </c>
      <c r="CD15" s="73">
        <f>Worksheet!K10</f>
        <v>0</v>
      </c>
      <c r="CE15" s="73">
        <f>Worksheet!L10</f>
        <v>0</v>
      </c>
      <c r="CF15" s="73">
        <f>Worksheet!M10</f>
        <v>0</v>
      </c>
      <c r="CG15" s="73">
        <f>Worksheet!N10</f>
        <v>0</v>
      </c>
      <c r="CH15" s="73">
        <f>Worksheet!O10</f>
        <v>0</v>
      </c>
      <c r="CI15" s="159" t="e">
        <f t="shared" ca="1" si="26"/>
        <v>#VALUE!</v>
      </c>
      <c r="CJ15" s="159" t="e">
        <f t="shared" ca="1" si="27"/>
        <v>#VALUE!</v>
      </c>
      <c r="CK15" s="159" t="e">
        <f t="shared" ca="1" si="28"/>
        <v>#VALUE!</v>
      </c>
      <c r="CL15" s="159" t="e">
        <f t="shared" ca="1" si="29"/>
        <v>#VALUE!</v>
      </c>
      <c r="CM15" s="159" t="e">
        <f t="shared" ca="1" si="30"/>
        <v>#VALUE!</v>
      </c>
      <c r="CN15" s="136" t="e">
        <f t="shared" ca="1" si="31"/>
        <v>#N/A</v>
      </c>
      <c r="CO15" s="108">
        <f>Worksheet!Q10</f>
        <v>0</v>
      </c>
      <c r="CP15" s="63" t="str">
        <f t="shared" si="32"/>
        <v>1</v>
      </c>
      <c r="CQ15" s="138" t="e">
        <f t="shared" si="33"/>
        <v>#N/A</v>
      </c>
      <c r="CR15" s="63" t="str">
        <f t="shared" si="34"/>
        <v>Standard1</v>
      </c>
      <c r="CT15" s="117" t="str">
        <f t="shared" ca="1" si="35"/>
        <v>$B$4:$P$807</v>
      </c>
      <c r="CU15" s="107" t="str">
        <f>VLOOKUP($CR15,$CT$3:CU$8,2,FALSE)</f>
        <v>$I$189:$I$348</v>
      </c>
      <c r="CV15" s="107" t="str">
        <f>VLOOKUP($CR15,$CT$3:CV$8,3,FALSE)</f>
        <v>$I$349:$I$538</v>
      </c>
      <c r="CW15" s="107" t="str">
        <f>VLOOKUP($CR15,$CT$3:CW$8,4,FALSE)</f>
        <v>$I$539:$I$609</v>
      </c>
      <c r="CX15" s="107" t="str">
        <f>VLOOKUP($CR15,$CT$3:CX$8,5,FALSE)</f>
        <v>$I$610:$I$659</v>
      </c>
      <c r="CY15" s="107" t="str">
        <f>VLOOKUP($CR15,$CT$3:CY$8,6,FALSE)</f>
        <v>$I$660:$I$719</v>
      </c>
      <c r="CZ15" s="63">
        <f>COUNTIF($CU$10:CU15,"&lt;&gt;"&amp;"")</f>
        <v>6</v>
      </c>
      <c r="DB15" s="63" t="str">
        <f t="shared" si="4"/>
        <v/>
      </c>
      <c r="DC15" s="63" t="e">
        <f t="shared" ca="1" si="5"/>
        <v>#N/A</v>
      </c>
    </row>
    <row r="16" spans="2:108" x14ac:dyDescent="0.25">
      <c r="Q16" s="64" t="e">
        <f t="shared" ca="1" si="6"/>
        <v>#N/A</v>
      </c>
      <c r="R16" s="63" t="str">
        <f>IF(Worksheet!I11=$S$2,$S$2,IF(Worksheet!I11=$S$3,$S$3,$S$1))</f>
        <v>5502A</v>
      </c>
      <c r="S16" s="65" t="str">
        <f t="shared" ca="1" si="1"/>
        <v>*</v>
      </c>
      <c r="T16" s="60" t="e">
        <f t="shared" si="7"/>
        <v>#N/A</v>
      </c>
      <c r="U16" s="67">
        <f>IF(Worksheet!S11="%",ABS(Worksheet!Z11),ABS(Worksheet!U11))</f>
        <v>0</v>
      </c>
      <c r="V16" s="160">
        <f>IF(Worksheet!S11="%",Worksheet!AA11,Worksheet!S11)</f>
        <v>0</v>
      </c>
      <c r="W16" s="66" t="str">
        <f>IF(Worksheet!S11="%","",IF(Worksheet!Z11&lt;&gt;"",Worksheet!Z11,""))</f>
        <v/>
      </c>
      <c r="X16" s="66" t="str">
        <f>IF(Worksheet!S11="%","",IF(Worksheet!AA11&lt;&gt;"",Worksheet!AA11,""))</f>
        <v/>
      </c>
      <c r="Y16" s="68" t="str">
        <f t="shared" si="8"/>
        <v/>
      </c>
      <c r="Z16" s="68" t="str">
        <f t="shared" si="9"/>
        <v>0</v>
      </c>
      <c r="AA16" s="68" t="str">
        <f t="shared" si="10"/>
        <v>DC</v>
      </c>
      <c r="AB16" s="68" t="str">
        <f t="shared" si="11"/>
        <v>DC0</v>
      </c>
      <c r="AC16" s="68" t="str">
        <f>IF(Worksheet!H11&lt;&gt;"",Worksheet!H11,"")</f>
        <v/>
      </c>
      <c r="AD16" s="68" t="str">
        <f t="shared" si="2"/>
        <v/>
      </c>
      <c r="AE16" s="139" t="str">
        <f t="shared" si="12"/>
        <v>DC0</v>
      </c>
      <c r="AF16" s="140" t="e">
        <f>HLOOKUP(AE16,$AH$10:AZ16,COUNTIF($AE$7:AE16,"&lt;&gt;"&amp;""),FALSE)</f>
        <v>#N/A</v>
      </c>
      <c r="AG16" s="76" t="e">
        <f t="shared" si="13"/>
        <v>#N/A</v>
      </c>
      <c r="AH16" s="107" t="e">
        <f ca="1">VLOOKUP($AG16,INDIRECT(CONCATENATE($CR16,"!",VLOOKUP($CR16,$AG$3:AH$8,AH$2,FALSE))),1,TRUE)</f>
        <v>#N/A</v>
      </c>
      <c r="AI16" s="107" t="e">
        <f ca="1">VLOOKUP($AG16,INDIRECT(CONCATENATE($CR16,"!",VLOOKUP($CR16,$AG$3:AI$8,AI$2,FALSE))),1,TRUE)</f>
        <v>#N/A</v>
      </c>
      <c r="AJ16" s="107" t="e">
        <f ca="1">VLOOKUP($AG16,INDIRECT(CONCATENATE($CR16,"!",VLOOKUP($CR16,$AG$3:AJ$8,AJ$2,FALSE))),1,TRUE)</f>
        <v>#N/A</v>
      </c>
      <c r="AK16" s="107" t="e">
        <f ca="1">VLOOKUP($AG16,INDIRECT(CONCATENATE($CR16,"!",VLOOKUP($CR16,$AG$3:AK$8,AK$2,FALSE))),1,TRUE)</f>
        <v>#N/A</v>
      </c>
      <c r="AL16" s="107" t="e">
        <f ca="1">VLOOKUP($AG16,INDIRECT(CONCATENATE($CR16,"!",VLOOKUP($CR16,$AG$3:AL$8,AL$2,FALSE))),1,TRUE)</f>
        <v>#N/A</v>
      </c>
      <c r="AM16" s="107" t="e">
        <f ca="1">VLOOKUP($AG16,INDIRECT(CONCATENATE($CR16,"!",VLOOKUP($CR16,$AG$3:AM$8,AM$2,FALSE))),1,TRUE)</f>
        <v>#N/A</v>
      </c>
      <c r="AN16" s="107" t="e">
        <f ca="1">VLOOKUP($AG16,INDIRECT(CONCATENATE($CR16,"!",VLOOKUP($CR16,$AG$3:AN$8,AN$2,FALSE))),1,TRUE)</f>
        <v>#N/A</v>
      </c>
      <c r="AO16" s="107" t="e">
        <f ca="1">VLOOKUP($AG16,INDIRECT(CONCATENATE($CR16,"!",VLOOKUP($CR16,$AG$3:AO$8,AO$2,FALSE))),1,TRUE)</f>
        <v>#N/A</v>
      </c>
      <c r="AP16" s="107" t="e">
        <f ca="1">VLOOKUP($AG16,INDIRECT(CONCATENATE($CR16,"!",VLOOKUP($CR16,$AG$3:AP$8,AP$2,FALSE))),1,TRUE)</f>
        <v>#N/A</v>
      </c>
      <c r="AQ16" s="107" t="e">
        <f ca="1">VLOOKUP($AG16,INDIRECT(CONCATENATE($CR16,"!",VLOOKUP($CR16,$AG$3:AQ$8,AQ$2,FALSE))),1,TRUE)</f>
        <v>#N/A</v>
      </c>
      <c r="AR16" s="107" t="e">
        <f ca="1">VLOOKUP($AG16,INDIRECT(CONCATENATE($CR16,"!",VLOOKUP($CR16,$AG$3:AR$8,AR$2,FALSE))),1,TRUE)</f>
        <v>#N/A</v>
      </c>
      <c r="AS16" s="107" t="e">
        <f ca="1">VLOOKUP($AG16,INDIRECT(CONCATENATE($CR16,"!",VLOOKUP($CR16,$AG$3:AS$8,AS$2,FALSE))),1,TRUE)</f>
        <v>#N/A</v>
      </c>
      <c r="AT16" s="107" t="e">
        <f ca="1">VLOOKUP($AG16,INDIRECT(CONCATENATE($CR16,"!",VLOOKUP($CR16,$AG$3:AT$8,AT$2,FALSE))),1,TRUE)</f>
        <v>#N/A</v>
      </c>
      <c r="AU16" s="107"/>
      <c r="AV16" s="107"/>
      <c r="AW16" s="107"/>
      <c r="AX16" s="107"/>
      <c r="AY16" s="107"/>
      <c r="AZ16" s="107"/>
      <c r="BA16" s="71">
        <f t="shared" si="14"/>
        <v>1</v>
      </c>
      <c r="BB16" s="64">
        <f t="shared" si="14"/>
        <v>1</v>
      </c>
      <c r="BC16" s="64">
        <f t="shared" si="15"/>
        <v>1</v>
      </c>
      <c r="BD16" s="64">
        <f t="shared" si="15"/>
        <v>1</v>
      </c>
      <c r="BE16" s="64">
        <f t="shared" si="16"/>
        <v>1</v>
      </c>
      <c r="BF16" s="64">
        <f t="shared" si="17"/>
        <v>1</v>
      </c>
      <c r="BG16" s="64">
        <f t="shared" si="18"/>
        <v>1</v>
      </c>
      <c r="BH16" s="64">
        <f t="shared" si="3"/>
        <v>1</v>
      </c>
      <c r="BI16" s="64">
        <f t="shared" si="3"/>
        <v>1</v>
      </c>
      <c r="BJ16" s="64">
        <f t="shared" si="3"/>
        <v>1</v>
      </c>
      <c r="BK16" s="64">
        <f t="shared" si="3"/>
        <v>1</v>
      </c>
      <c r="BL16" s="64">
        <f t="shared" si="3"/>
        <v>1</v>
      </c>
      <c r="BM16" s="64">
        <f t="shared" si="3"/>
        <v>1</v>
      </c>
      <c r="BU16" s="72" t="e">
        <f>HLOOKUP(AE16,$BA$10:BT16,COUNTIF($AE$7:AE16,"&lt;&gt;"&amp;""),FALSE)</f>
        <v>#N/A</v>
      </c>
      <c r="BV16" s="64">
        <f t="shared" si="19"/>
        <v>1</v>
      </c>
      <c r="BW16" s="72" t="str">
        <f t="shared" si="20"/>
        <v/>
      </c>
      <c r="BX16" s="141" t="str">
        <f ca="1">IF(OR(AE16=$BB$10,AE16=$BD$10,AE16=$BK$10,AE16=$BL$10,AE16=$BM$10),VLOOKUP(BW16,INDIRECT(CONCATENATE(CR16,"!",HLOOKUP(AE16,$CU$10:CY16,CZ16,FALSE))),1,TRUE),"")</f>
        <v/>
      </c>
      <c r="BY16" s="107" t="e">
        <f t="shared" ca="1" si="21"/>
        <v>#N/A</v>
      </c>
      <c r="BZ16" s="107" t="e">
        <f t="shared" ca="1" si="22"/>
        <v>#N/A</v>
      </c>
      <c r="CA16" s="107" t="e">
        <f t="shared" ca="1" si="23"/>
        <v>#N/A</v>
      </c>
      <c r="CB16" s="107" t="e">
        <f t="shared" ca="1" si="24"/>
        <v>#N/A</v>
      </c>
      <c r="CC16" s="107" t="e">
        <f t="shared" ca="1" si="25"/>
        <v>#VALUE!</v>
      </c>
      <c r="CD16" s="73">
        <f>Worksheet!K11</f>
        <v>0</v>
      </c>
      <c r="CE16" s="73">
        <f>Worksheet!L11</f>
        <v>0</v>
      </c>
      <c r="CF16" s="73">
        <f>Worksheet!M11</f>
        <v>0</v>
      </c>
      <c r="CG16" s="73">
        <f>Worksheet!N11</f>
        <v>0</v>
      </c>
      <c r="CH16" s="73">
        <f>Worksheet!O11</f>
        <v>0</v>
      </c>
      <c r="CI16" s="159" t="e">
        <f t="shared" ca="1" si="26"/>
        <v>#VALUE!</v>
      </c>
      <c r="CJ16" s="159" t="e">
        <f t="shared" ca="1" si="27"/>
        <v>#VALUE!</v>
      </c>
      <c r="CK16" s="159" t="e">
        <f t="shared" ca="1" si="28"/>
        <v>#VALUE!</v>
      </c>
      <c r="CL16" s="159" t="e">
        <f t="shared" ca="1" si="29"/>
        <v>#VALUE!</v>
      </c>
      <c r="CM16" s="159" t="e">
        <f t="shared" ca="1" si="30"/>
        <v>#VALUE!</v>
      </c>
      <c r="CN16" s="136" t="e">
        <f t="shared" ca="1" si="31"/>
        <v>#N/A</v>
      </c>
      <c r="CO16" s="108">
        <f>Worksheet!Q11</f>
        <v>0</v>
      </c>
      <c r="CP16" s="63" t="str">
        <f t="shared" si="32"/>
        <v>1</v>
      </c>
      <c r="CQ16" s="138" t="e">
        <f t="shared" si="33"/>
        <v>#N/A</v>
      </c>
      <c r="CR16" s="63" t="str">
        <f t="shared" si="34"/>
        <v>Standard1</v>
      </c>
      <c r="CT16" s="117" t="str">
        <f t="shared" ca="1" si="35"/>
        <v>$B$4:$P$807</v>
      </c>
      <c r="CU16" s="107" t="str">
        <f>VLOOKUP($CR16,$CT$3:CU$8,2,FALSE)</f>
        <v>$I$189:$I$348</v>
      </c>
      <c r="CV16" s="107" t="str">
        <f>VLOOKUP($CR16,$CT$3:CV$8,3,FALSE)</f>
        <v>$I$349:$I$538</v>
      </c>
      <c r="CW16" s="107" t="str">
        <f>VLOOKUP($CR16,$CT$3:CW$8,4,FALSE)</f>
        <v>$I$539:$I$609</v>
      </c>
      <c r="CX16" s="107" t="str">
        <f>VLOOKUP($CR16,$CT$3:CX$8,5,FALSE)</f>
        <v>$I$610:$I$659</v>
      </c>
      <c r="CY16" s="107" t="str">
        <f>VLOOKUP($CR16,$CT$3:CY$8,6,FALSE)</f>
        <v>$I$660:$I$719</v>
      </c>
      <c r="CZ16" s="63">
        <f>COUNTIF($CU$10:CU16,"&lt;&gt;"&amp;"")</f>
        <v>7</v>
      </c>
      <c r="DB16" s="63" t="str">
        <f t="shared" si="4"/>
        <v/>
      </c>
      <c r="DC16" s="63" t="e">
        <f t="shared" ca="1" si="5"/>
        <v>#N/A</v>
      </c>
    </row>
    <row r="17" spans="17:107" x14ac:dyDescent="0.25">
      <c r="Q17" s="64" t="e">
        <f t="shared" ca="1" si="6"/>
        <v>#N/A</v>
      </c>
      <c r="R17" s="63" t="str">
        <f>IF(Worksheet!I12=$S$2,$S$2,IF(Worksheet!I12=$S$3,$S$3,$S$1))</f>
        <v>5502A</v>
      </c>
      <c r="S17" s="65" t="str">
        <f t="shared" ca="1" si="1"/>
        <v>*</v>
      </c>
      <c r="T17" s="60" t="e">
        <f t="shared" si="7"/>
        <v>#N/A</v>
      </c>
      <c r="U17" s="67">
        <f>IF(Worksheet!S12="%",ABS(Worksheet!Z12),ABS(Worksheet!U12))</f>
        <v>0</v>
      </c>
      <c r="V17" s="160">
        <f>IF(Worksheet!S12="%",Worksheet!AA12,Worksheet!S12)</f>
        <v>0</v>
      </c>
      <c r="W17" s="66" t="str">
        <f>IF(Worksheet!S12="%","",IF(Worksheet!Z12&lt;&gt;"",Worksheet!Z12,""))</f>
        <v/>
      </c>
      <c r="X17" s="66" t="str">
        <f>IF(Worksheet!S12="%","",IF(Worksheet!AA12&lt;&gt;"",Worksheet!AA12,""))</f>
        <v/>
      </c>
      <c r="Y17" s="68" t="str">
        <f t="shared" si="8"/>
        <v/>
      </c>
      <c r="Z17" s="68" t="str">
        <f t="shared" si="9"/>
        <v>0</v>
      </c>
      <c r="AA17" s="68" t="str">
        <f t="shared" si="10"/>
        <v>DC</v>
      </c>
      <c r="AB17" s="68" t="str">
        <f t="shared" si="11"/>
        <v>DC0</v>
      </c>
      <c r="AC17" s="68" t="str">
        <f>IF(Worksheet!H12&lt;&gt;"",Worksheet!H12,"")</f>
        <v/>
      </c>
      <c r="AD17" s="68" t="str">
        <f t="shared" si="2"/>
        <v/>
      </c>
      <c r="AE17" s="139" t="str">
        <f t="shared" si="12"/>
        <v>DC0</v>
      </c>
      <c r="AF17" s="140" t="e">
        <f>HLOOKUP(AE17,$AH$10:AZ17,COUNTIF($AE$7:AE17,"&lt;&gt;"&amp;""),FALSE)</f>
        <v>#N/A</v>
      </c>
      <c r="AG17" s="76" t="e">
        <f t="shared" si="13"/>
        <v>#N/A</v>
      </c>
      <c r="AH17" s="107" t="e">
        <f ca="1">VLOOKUP($AG17,INDIRECT(CONCATENATE($CR17,"!",VLOOKUP($CR17,$AG$3:AH$8,AH$2,FALSE))),1,TRUE)</f>
        <v>#N/A</v>
      </c>
      <c r="AI17" s="107" t="e">
        <f ca="1">VLOOKUP($AG17,INDIRECT(CONCATENATE($CR17,"!",VLOOKUP($CR17,$AG$3:AI$8,AI$2,FALSE))),1,TRUE)</f>
        <v>#N/A</v>
      </c>
      <c r="AJ17" s="107" t="e">
        <f ca="1">VLOOKUP($AG17,INDIRECT(CONCATENATE($CR17,"!",VLOOKUP($CR17,$AG$3:AJ$8,AJ$2,FALSE))),1,TRUE)</f>
        <v>#N/A</v>
      </c>
      <c r="AK17" s="107" t="e">
        <f ca="1">VLOOKUP($AG17,INDIRECT(CONCATENATE($CR17,"!",VLOOKUP($CR17,$AG$3:AK$8,AK$2,FALSE))),1,TRUE)</f>
        <v>#N/A</v>
      </c>
      <c r="AL17" s="107" t="e">
        <f ca="1">VLOOKUP($AG17,INDIRECT(CONCATENATE($CR17,"!",VLOOKUP($CR17,$AG$3:AL$8,AL$2,FALSE))),1,TRUE)</f>
        <v>#N/A</v>
      </c>
      <c r="AM17" s="107" t="e">
        <f ca="1">VLOOKUP($AG17,INDIRECT(CONCATENATE($CR17,"!",VLOOKUP($CR17,$AG$3:AM$8,AM$2,FALSE))),1,TRUE)</f>
        <v>#N/A</v>
      </c>
      <c r="AN17" s="107" t="e">
        <f ca="1">VLOOKUP($AG17,INDIRECT(CONCATENATE($CR17,"!",VLOOKUP($CR17,$AG$3:AN$8,AN$2,FALSE))),1,TRUE)</f>
        <v>#N/A</v>
      </c>
      <c r="AO17" s="107" t="e">
        <f ca="1">VLOOKUP($AG17,INDIRECT(CONCATENATE($CR17,"!",VLOOKUP($CR17,$AG$3:AO$8,AO$2,FALSE))),1,TRUE)</f>
        <v>#N/A</v>
      </c>
      <c r="AP17" s="107" t="e">
        <f ca="1">VLOOKUP($AG17,INDIRECT(CONCATENATE($CR17,"!",VLOOKUP($CR17,$AG$3:AP$8,AP$2,FALSE))),1,TRUE)</f>
        <v>#N/A</v>
      </c>
      <c r="AQ17" s="107" t="e">
        <f ca="1">VLOOKUP($AG17,INDIRECT(CONCATENATE($CR17,"!",VLOOKUP($CR17,$AG$3:AQ$8,AQ$2,FALSE))),1,TRUE)</f>
        <v>#N/A</v>
      </c>
      <c r="AR17" s="107" t="e">
        <f ca="1">VLOOKUP($AG17,INDIRECT(CONCATENATE($CR17,"!",VLOOKUP($CR17,$AG$3:AR$8,AR$2,FALSE))),1,TRUE)</f>
        <v>#N/A</v>
      </c>
      <c r="AS17" s="107" t="e">
        <f ca="1">VLOOKUP($AG17,INDIRECT(CONCATENATE($CR17,"!",VLOOKUP($CR17,$AG$3:AS$8,AS$2,FALSE))),1,TRUE)</f>
        <v>#N/A</v>
      </c>
      <c r="AT17" s="107" t="e">
        <f ca="1">VLOOKUP($AG17,INDIRECT(CONCATENATE($CR17,"!",VLOOKUP($CR17,$AG$3:AT$8,AT$2,FALSE))),1,TRUE)</f>
        <v>#N/A</v>
      </c>
      <c r="AU17" s="107"/>
      <c r="AV17" s="107"/>
      <c r="AW17" s="107"/>
      <c r="AX17" s="107"/>
      <c r="AY17" s="107"/>
      <c r="AZ17" s="107"/>
      <c r="BA17" s="71">
        <f t="shared" si="14"/>
        <v>1</v>
      </c>
      <c r="BB17" s="64">
        <f t="shared" si="14"/>
        <v>1</v>
      </c>
      <c r="BC17" s="64">
        <f t="shared" si="15"/>
        <v>1</v>
      </c>
      <c r="BD17" s="64">
        <f t="shared" si="15"/>
        <v>1</v>
      </c>
      <c r="BE17" s="64">
        <f t="shared" si="16"/>
        <v>1</v>
      </c>
      <c r="BF17" s="64">
        <f t="shared" si="17"/>
        <v>1</v>
      </c>
      <c r="BG17" s="64">
        <f t="shared" si="18"/>
        <v>1</v>
      </c>
      <c r="BH17" s="64">
        <f t="shared" si="3"/>
        <v>1</v>
      </c>
      <c r="BI17" s="64">
        <f t="shared" si="3"/>
        <v>1</v>
      </c>
      <c r="BJ17" s="64">
        <f t="shared" si="3"/>
        <v>1</v>
      </c>
      <c r="BK17" s="64">
        <f t="shared" si="3"/>
        <v>1</v>
      </c>
      <c r="BL17" s="64">
        <f t="shared" si="3"/>
        <v>1</v>
      </c>
      <c r="BM17" s="64">
        <f t="shared" si="3"/>
        <v>1</v>
      </c>
      <c r="BU17" s="72" t="e">
        <f>HLOOKUP(AE17,$BA$10:BT17,COUNTIF($AE$7:AE17,"&lt;&gt;"&amp;""),FALSE)</f>
        <v>#N/A</v>
      </c>
      <c r="BV17" s="64">
        <f t="shared" si="19"/>
        <v>1</v>
      </c>
      <c r="BW17" s="72" t="str">
        <f t="shared" si="20"/>
        <v/>
      </c>
      <c r="BX17" s="141" t="str">
        <f ca="1">IF(OR(AE17=$BB$10,AE17=$BD$10,AE17=$BK$10,AE17=$BL$10,AE17=$BM$10),VLOOKUP(BW17,INDIRECT(CONCATENATE(CR17,"!",HLOOKUP(AE17,$CU$10:CY17,CZ17,FALSE))),1,TRUE),"")</f>
        <v/>
      </c>
      <c r="BY17" s="107" t="e">
        <f t="shared" ca="1" si="21"/>
        <v>#N/A</v>
      </c>
      <c r="BZ17" s="107" t="e">
        <f t="shared" ca="1" si="22"/>
        <v>#N/A</v>
      </c>
      <c r="CA17" s="107" t="e">
        <f t="shared" ca="1" si="23"/>
        <v>#N/A</v>
      </c>
      <c r="CB17" s="107" t="e">
        <f t="shared" ca="1" si="24"/>
        <v>#N/A</v>
      </c>
      <c r="CC17" s="107" t="e">
        <f t="shared" ca="1" si="25"/>
        <v>#VALUE!</v>
      </c>
      <c r="CD17" s="73">
        <f>Worksheet!K12</f>
        <v>0</v>
      </c>
      <c r="CE17" s="73">
        <f>Worksheet!L12</f>
        <v>0</v>
      </c>
      <c r="CF17" s="73">
        <f>Worksheet!M12</f>
        <v>0</v>
      </c>
      <c r="CG17" s="73">
        <f>Worksheet!N12</f>
        <v>0</v>
      </c>
      <c r="CH17" s="73">
        <f>Worksheet!O12</f>
        <v>0</v>
      </c>
      <c r="CI17" s="159" t="e">
        <f t="shared" ca="1" si="26"/>
        <v>#VALUE!</v>
      </c>
      <c r="CJ17" s="159" t="e">
        <f t="shared" ca="1" si="27"/>
        <v>#VALUE!</v>
      </c>
      <c r="CK17" s="159" t="e">
        <f t="shared" ca="1" si="28"/>
        <v>#VALUE!</v>
      </c>
      <c r="CL17" s="159" t="e">
        <f t="shared" ca="1" si="29"/>
        <v>#VALUE!</v>
      </c>
      <c r="CM17" s="159" t="e">
        <f t="shared" ca="1" si="30"/>
        <v>#VALUE!</v>
      </c>
      <c r="CN17" s="136" t="e">
        <f t="shared" ca="1" si="31"/>
        <v>#N/A</v>
      </c>
      <c r="CO17" s="108">
        <f>Worksheet!Q12</f>
        <v>0</v>
      </c>
      <c r="CP17" s="63" t="str">
        <f t="shared" si="32"/>
        <v>1</v>
      </c>
      <c r="CQ17" s="138" t="e">
        <f t="shared" si="33"/>
        <v>#N/A</v>
      </c>
      <c r="CR17" s="63" t="str">
        <f t="shared" si="34"/>
        <v>Standard1</v>
      </c>
      <c r="CT17" s="117" t="str">
        <f t="shared" ca="1" si="35"/>
        <v>$B$4:$P$807</v>
      </c>
      <c r="CU17" s="107" t="str">
        <f>VLOOKUP($CR17,$CT$3:CU$8,2,FALSE)</f>
        <v>$I$189:$I$348</v>
      </c>
      <c r="CV17" s="107" t="str">
        <f>VLOOKUP($CR17,$CT$3:CV$8,3,FALSE)</f>
        <v>$I$349:$I$538</v>
      </c>
      <c r="CW17" s="107" t="str">
        <f>VLOOKUP($CR17,$CT$3:CW$8,4,FALSE)</f>
        <v>$I$539:$I$609</v>
      </c>
      <c r="CX17" s="107" t="str">
        <f>VLOOKUP($CR17,$CT$3:CX$8,5,FALSE)</f>
        <v>$I$610:$I$659</v>
      </c>
      <c r="CY17" s="107" t="str">
        <f>VLOOKUP($CR17,$CT$3:CY$8,6,FALSE)</f>
        <v>$I$660:$I$719</v>
      </c>
      <c r="CZ17" s="63">
        <f>COUNTIF($CU$10:CU17,"&lt;&gt;"&amp;"")</f>
        <v>8</v>
      </c>
      <c r="DB17" s="63" t="str">
        <f t="shared" si="4"/>
        <v/>
      </c>
      <c r="DC17" s="63" t="e">
        <f t="shared" ca="1" si="5"/>
        <v>#N/A</v>
      </c>
    </row>
    <row r="18" spans="17:107" x14ac:dyDescent="0.25">
      <c r="Q18" s="64" t="e">
        <f t="shared" ca="1" si="6"/>
        <v>#N/A</v>
      </c>
      <c r="R18" s="63" t="str">
        <f>IF(Worksheet!I13=$S$2,$S$2,IF(Worksheet!I13=$S$3,$S$3,$S$1))</f>
        <v>5502A</v>
      </c>
      <c r="S18" s="65" t="str">
        <f t="shared" ca="1" si="1"/>
        <v>*</v>
      </c>
      <c r="T18" s="60" t="e">
        <f t="shared" si="7"/>
        <v>#N/A</v>
      </c>
      <c r="U18" s="67">
        <f>IF(Worksheet!S13="%",ABS(Worksheet!Z13),ABS(Worksheet!U13))</f>
        <v>0</v>
      </c>
      <c r="V18" s="160">
        <f>IF(Worksheet!S13="%",Worksheet!AA13,Worksheet!S13)</f>
        <v>0</v>
      </c>
      <c r="W18" s="66" t="str">
        <f>IF(Worksheet!S13="%","",IF(Worksheet!Z13&lt;&gt;"",Worksheet!Z13,""))</f>
        <v/>
      </c>
      <c r="X18" s="66" t="str">
        <f>IF(Worksheet!S13="%","",IF(Worksheet!AA13&lt;&gt;"",Worksheet!AA13,""))</f>
        <v/>
      </c>
      <c r="Y18" s="68" t="str">
        <f t="shared" si="8"/>
        <v/>
      </c>
      <c r="Z18" s="68" t="str">
        <f t="shared" si="9"/>
        <v>0</v>
      </c>
      <c r="AA18" s="68" t="str">
        <f t="shared" si="10"/>
        <v>DC</v>
      </c>
      <c r="AB18" s="68" t="str">
        <f t="shared" si="11"/>
        <v>DC0</v>
      </c>
      <c r="AC18" s="68" t="str">
        <f>IF(Worksheet!H13&lt;&gt;"",Worksheet!H13,"")</f>
        <v/>
      </c>
      <c r="AD18" s="68" t="str">
        <f t="shared" si="2"/>
        <v/>
      </c>
      <c r="AE18" s="139" t="str">
        <f t="shared" si="12"/>
        <v>DC0</v>
      </c>
      <c r="AF18" s="140" t="e">
        <f>HLOOKUP(AE18,$AH$10:AZ18,COUNTIF($AE$7:AE18,"&lt;&gt;"&amp;""),FALSE)</f>
        <v>#N/A</v>
      </c>
      <c r="AG18" s="76" t="e">
        <f t="shared" si="13"/>
        <v>#N/A</v>
      </c>
      <c r="AH18" s="107" t="e">
        <f ca="1">VLOOKUP($AG18,INDIRECT(CONCATENATE($CR18,"!",VLOOKUP($CR18,$AG$3:AH$8,AH$2,FALSE))),1,TRUE)</f>
        <v>#N/A</v>
      </c>
      <c r="AI18" s="107" t="e">
        <f ca="1">VLOOKUP($AG18,INDIRECT(CONCATENATE($CR18,"!",VLOOKUP($CR18,$AG$3:AI$8,AI$2,FALSE))),1,TRUE)</f>
        <v>#N/A</v>
      </c>
      <c r="AJ18" s="107" t="e">
        <f ca="1">VLOOKUP($AG18,INDIRECT(CONCATENATE($CR18,"!",VLOOKUP($CR18,$AG$3:AJ$8,AJ$2,FALSE))),1,TRUE)</f>
        <v>#N/A</v>
      </c>
      <c r="AK18" s="107" t="e">
        <f ca="1">VLOOKUP($AG18,INDIRECT(CONCATENATE($CR18,"!",VLOOKUP($CR18,$AG$3:AK$8,AK$2,FALSE))),1,TRUE)</f>
        <v>#N/A</v>
      </c>
      <c r="AL18" s="107" t="e">
        <f ca="1">VLOOKUP($AG18,INDIRECT(CONCATENATE($CR18,"!",VLOOKUP($CR18,$AG$3:AL$8,AL$2,FALSE))),1,TRUE)</f>
        <v>#N/A</v>
      </c>
      <c r="AM18" s="107" t="e">
        <f ca="1">VLOOKUP($AG18,INDIRECT(CONCATENATE($CR18,"!",VLOOKUP($CR18,$AG$3:AM$8,AM$2,FALSE))),1,TRUE)</f>
        <v>#N/A</v>
      </c>
      <c r="AN18" s="107" t="e">
        <f ca="1">VLOOKUP($AG18,INDIRECT(CONCATENATE($CR18,"!",VLOOKUP($CR18,$AG$3:AN$8,AN$2,FALSE))),1,TRUE)</f>
        <v>#N/A</v>
      </c>
      <c r="AO18" s="107" t="e">
        <f ca="1">VLOOKUP($AG18,INDIRECT(CONCATENATE($CR18,"!",VLOOKUP($CR18,$AG$3:AO$8,AO$2,FALSE))),1,TRUE)</f>
        <v>#N/A</v>
      </c>
      <c r="AP18" s="107" t="e">
        <f ca="1">VLOOKUP($AG18,INDIRECT(CONCATENATE($CR18,"!",VLOOKUP($CR18,$AG$3:AP$8,AP$2,FALSE))),1,TRUE)</f>
        <v>#N/A</v>
      </c>
      <c r="AQ18" s="107" t="e">
        <f ca="1">VLOOKUP($AG18,INDIRECT(CONCATENATE($CR18,"!",VLOOKUP($CR18,$AG$3:AQ$8,AQ$2,FALSE))),1,TRUE)</f>
        <v>#N/A</v>
      </c>
      <c r="AR18" s="107" t="e">
        <f ca="1">VLOOKUP($AG18,INDIRECT(CONCATENATE($CR18,"!",VLOOKUP($CR18,$AG$3:AR$8,AR$2,FALSE))),1,TRUE)</f>
        <v>#N/A</v>
      </c>
      <c r="AS18" s="107" t="e">
        <f ca="1">VLOOKUP($AG18,INDIRECT(CONCATENATE($CR18,"!",VLOOKUP($CR18,$AG$3:AS$8,AS$2,FALSE))),1,TRUE)</f>
        <v>#N/A</v>
      </c>
      <c r="AT18" s="107" t="e">
        <f ca="1">VLOOKUP($AG18,INDIRECT(CONCATENATE($CR18,"!",VLOOKUP($CR18,$AG$3:AT$8,AT$2,FALSE))),1,TRUE)</f>
        <v>#N/A</v>
      </c>
      <c r="AU18" s="107"/>
      <c r="AV18" s="107"/>
      <c r="AW18" s="107"/>
      <c r="AX18" s="107"/>
      <c r="AY18" s="107"/>
      <c r="AZ18" s="107"/>
      <c r="BA18" s="71">
        <f t="shared" si="14"/>
        <v>1</v>
      </c>
      <c r="BB18" s="64">
        <f t="shared" si="14"/>
        <v>1</v>
      </c>
      <c r="BC18" s="64">
        <f t="shared" si="15"/>
        <v>1</v>
      </c>
      <c r="BD18" s="64">
        <f t="shared" si="15"/>
        <v>1</v>
      </c>
      <c r="BE18" s="64">
        <f t="shared" si="16"/>
        <v>1</v>
      </c>
      <c r="BF18" s="64">
        <f t="shared" si="17"/>
        <v>1</v>
      </c>
      <c r="BG18" s="64">
        <f t="shared" si="18"/>
        <v>1</v>
      </c>
      <c r="BH18" s="64">
        <f t="shared" si="3"/>
        <v>1</v>
      </c>
      <c r="BI18" s="64">
        <f t="shared" si="3"/>
        <v>1</v>
      </c>
      <c r="BJ18" s="64">
        <f t="shared" si="3"/>
        <v>1</v>
      </c>
      <c r="BK18" s="64">
        <f t="shared" si="3"/>
        <v>1</v>
      </c>
      <c r="BL18" s="64">
        <f t="shared" si="3"/>
        <v>1</v>
      </c>
      <c r="BM18" s="64">
        <f t="shared" si="3"/>
        <v>1</v>
      </c>
      <c r="BU18" s="72" t="e">
        <f>HLOOKUP(AE18,$BA$10:BT18,COUNTIF($AE$7:AE18,"&lt;&gt;"&amp;""),FALSE)</f>
        <v>#N/A</v>
      </c>
      <c r="BV18" s="64">
        <f t="shared" si="19"/>
        <v>1</v>
      </c>
      <c r="BW18" s="72" t="str">
        <f t="shared" si="20"/>
        <v/>
      </c>
      <c r="BX18" s="141" t="str">
        <f ca="1">IF(OR(AE18=$BB$10,AE18=$BD$10,AE18=$BK$10,AE18=$BL$10,AE18=$BM$10),VLOOKUP(BW18,INDIRECT(CONCATENATE(CR18,"!",HLOOKUP(AE18,$CU$10:CY18,CZ18,FALSE))),1,TRUE),"")</f>
        <v/>
      </c>
      <c r="BY18" s="107" t="e">
        <f t="shared" ca="1" si="21"/>
        <v>#N/A</v>
      </c>
      <c r="BZ18" s="107" t="e">
        <f t="shared" ca="1" si="22"/>
        <v>#N/A</v>
      </c>
      <c r="CA18" s="107" t="e">
        <f t="shared" ca="1" si="23"/>
        <v>#N/A</v>
      </c>
      <c r="CB18" s="107" t="e">
        <f t="shared" ca="1" si="24"/>
        <v>#N/A</v>
      </c>
      <c r="CC18" s="107" t="e">
        <f t="shared" ca="1" si="25"/>
        <v>#VALUE!</v>
      </c>
      <c r="CD18" s="73">
        <f>Worksheet!K13</f>
        <v>0</v>
      </c>
      <c r="CE18" s="73">
        <f>Worksheet!L13</f>
        <v>0</v>
      </c>
      <c r="CF18" s="73">
        <f>Worksheet!M13</f>
        <v>0</v>
      </c>
      <c r="CG18" s="73">
        <f>Worksheet!N13</f>
        <v>0</v>
      </c>
      <c r="CH18" s="73">
        <f>Worksheet!O13</f>
        <v>0</v>
      </c>
      <c r="CI18" s="159" t="e">
        <f t="shared" ca="1" si="26"/>
        <v>#VALUE!</v>
      </c>
      <c r="CJ18" s="159" t="e">
        <f t="shared" ca="1" si="27"/>
        <v>#VALUE!</v>
      </c>
      <c r="CK18" s="159" t="e">
        <f t="shared" ca="1" si="28"/>
        <v>#VALUE!</v>
      </c>
      <c r="CL18" s="159" t="e">
        <f t="shared" ca="1" si="29"/>
        <v>#VALUE!</v>
      </c>
      <c r="CM18" s="159" t="e">
        <f t="shared" ca="1" si="30"/>
        <v>#VALUE!</v>
      </c>
      <c r="CN18" s="136" t="e">
        <f t="shared" ca="1" si="31"/>
        <v>#N/A</v>
      </c>
      <c r="CO18" s="108">
        <f>Worksheet!Q13</f>
        <v>0</v>
      </c>
      <c r="CP18" s="63" t="str">
        <f t="shared" si="32"/>
        <v>1</v>
      </c>
      <c r="CQ18" s="138" t="e">
        <f t="shared" si="33"/>
        <v>#N/A</v>
      </c>
      <c r="CR18" s="63" t="str">
        <f t="shared" si="34"/>
        <v>Standard1</v>
      </c>
      <c r="CT18" s="117" t="str">
        <f t="shared" ca="1" si="35"/>
        <v>$B$4:$P$807</v>
      </c>
      <c r="CU18" s="107" t="str">
        <f>VLOOKUP($CR18,$CT$3:CU$8,2,FALSE)</f>
        <v>$I$189:$I$348</v>
      </c>
      <c r="CV18" s="107" t="str">
        <f>VLOOKUP($CR18,$CT$3:CV$8,3,FALSE)</f>
        <v>$I$349:$I$538</v>
      </c>
      <c r="CW18" s="107" t="str">
        <f>VLOOKUP($CR18,$CT$3:CW$8,4,FALSE)</f>
        <v>$I$539:$I$609</v>
      </c>
      <c r="CX18" s="107" t="str">
        <f>VLOOKUP($CR18,$CT$3:CX$8,5,FALSE)</f>
        <v>$I$610:$I$659</v>
      </c>
      <c r="CY18" s="107" t="str">
        <f>VLOOKUP($CR18,$CT$3:CY$8,6,FALSE)</f>
        <v>$I$660:$I$719</v>
      </c>
      <c r="CZ18" s="63">
        <f>COUNTIF($CU$10:CU18,"&lt;&gt;"&amp;"")</f>
        <v>9</v>
      </c>
      <c r="DB18" s="63" t="str">
        <f t="shared" si="4"/>
        <v/>
      </c>
      <c r="DC18" s="63" t="e">
        <f t="shared" ca="1" si="5"/>
        <v>#N/A</v>
      </c>
    </row>
    <row r="19" spans="17:107" x14ac:dyDescent="0.25">
      <c r="Q19" s="64" t="e">
        <f t="shared" ca="1" si="6"/>
        <v>#N/A</v>
      </c>
      <c r="R19" s="63" t="str">
        <f>IF(Worksheet!I14=$S$2,$S$2,IF(Worksheet!I14=$S$3,$S$3,$S$1))</f>
        <v>5502A</v>
      </c>
      <c r="S19" s="65" t="str">
        <f t="shared" ca="1" si="1"/>
        <v>*</v>
      </c>
      <c r="T19" s="60" t="e">
        <f t="shared" si="7"/>
        <v>#N/A</v>
      </c>
      <c r="U19" s="67">
        <f>IF(Worksheet!S14="%",ABS(Worksheet!Z14),ABS(Worksheet!U14))</f>
        <v>0</v>
      </c>
      <c r="V19" s="160">
        <f>IF(Worksheet!S14="%",Worksheet!AA14,Worksheet!S14)</f>
        <v>0</v>
      </c>
      <c r="W19" s="66" t="str">
        <f>IF(Worksheet!S14="%","",IF(Worksheet!Z14&lt;&gt;"",Worksheet!Z14,""))</f>
        <v/>
      </c>
      <c r="X19" s="66" t="str">
        <f>IF(Worksheet!S14="%","",IF(Worksheet!AA14&lt;&gt;"",Worksheet!AA14,""))</f>
        <v/>
      </c>
      <c r="Y19" s="68" t="str">
        <f t="shared" si="8"/>
        <v/>
      </c>
      <c r="Z19" s="68" t="str">
        <f t="shared" si="9"/>
        <v>0</v>
      </c>
      <c r="AA19" s="68" t="str">
        <f t="shared" si="10"/>
        <v>DC</v>
      </c>
      <c r="AB19" s="68" t="str">
        <f t="shared" si="11"/>
        <v>DC0</v>
      </c>
      <c r="AC19" s="68" t="str">
        <f>IF(Worksheet!H14&lt;&gt;"",Worksheet!H14,"")</f>
        <v/>
      </c>
      <c r="AD19" s="68" t="str">
        <f t="shared" si="2"/>
        <v/>
      </c>
      <c r="AE19" s="139" t="str">
        <f t="shared" si="12"/>
        <v>DC0</v>
      </c>
      <c r="AF19" s="140" t="e">
        <f>HLOOKUP(AE19,$AH$10:AZ19,COUNTIF($AE$7:AE19,"&lt;&gt;"&amp;""),FALSE)</f>
        <v>#N/A</v>
      </c>
      <c r="AG19" s="76" t="e">
        <f t="shared" si="13"/>
        <v>#N/A</v>
      </c>
      <c r="AH19" s="107" t="e">
        <f ca="1">VLOOKUP($AG19,INDIRECT(CONCATENATE($CR19,"!",VLOOKUP($CR19,$AG$3:AH$8,AH$2,FALSE))),1,TRUE)</f>
        <v>#N/A</v>
      </c>
      <c r="AI19" s="107" t="e">
        <f ca="1">VLOOKUP($AG19,INDIRECT(CONCATENATE($CR19,"!",VLOOKUP($CR19,$AG$3:AI$8,AI$2,FALSE))),1,TRUE)</f>
        <v>#N/A</v>
      </c>
      <c r="AJ19" s="107" t="e">
        <f ca="1">VLOOKUP($AG19,INDIRECT(CONCATENATE($CR19,"!",VLOOKUP($CR19,$AG$3:AJ$8,AJ$2,FALSE))),1,TRUE)</f>
        <v>#N/A</v>
      </c>
      <c r="AK19" s="107" t="e">
        <f ca="1">VLOOKUP($AG19,INDIRECT(CONCATENATE($CR19,"!",VLOOKUP($CR19,$AG$3:AK$8,AK$2,FALSE))),1,TRUE)</f>
        <v>#N/A</v>
      </c>
      <c r="AL19" s="107" t="e">
        <f ca="1">VLOOKUP($AG19,INDIRECT(CONCATENATE($CR19,"!",VLOOKUP($CR19,$AG$3:AL$8,AL$2,FALSE))),1,TRUE)</f>
        <v>#N/A</v>
      </c>
      <c r="AM19" s="107" t="e">
        <f ca="1">VLOOKUP($AG19,INDIRECT(CONCATENATE($CR19,"!",VLOOKUP($CR19,$AG$3:AM$8,AM$2,FALSE))),1,TRUE)</f>
        <v>#N/A</v>
      </c>
      <c r="AN19" s="107" t="e">
        <f ca="1">VLOOKUP($AG19,INDIRECT(CONCATENATE($CR19,"!",VLOOKUP($CR19,$AG$3:AN$8,AN$2,FALSE))),1,TRUE)</f>
        <v>#N/A</v>
      </c>
      <c r="AO19" s="107" t="e">
        <f ca="1">VLOOKUP($AG19,INDIRECT(CONCATENATE($CR19,"!",VLOOKUP($CR19,$AG$3:AO$8,AO$2,FALSE))),1,TRUE)</f>
        <v>#N/A</v>
      </c>
      <c r="AP19" s="107" t="e">
        <f ca="1">VLOOKUP($AG19,INDIRECT(CONCATENATE($CR19,"!",VLOOKUP($CR19,$AG$3:AP$8,AP$2,FALSE))),1,TRUE)</f>
        <v>#N/A</v>
      </c>
      <c r="AQ19" s="107" t="e">
        <f ca="1">VLOOKUP($AG19,INDIRECT(CONCATENATE($CR19,"!",VLOOKUP($CR19,$AG$3:AQ$8,AQ$2,FALSE))),1,TRUE)</f>
        <v>#N/A</v>
      </c>
      <c r="AR19" s="107" t="e">
        <f ca="1">VLOOKUP($AG19,INDIRECT(CONCATENATE($CR19,"!",VLOOKUP($CR19,$AG$3:AR$8,AR$2,FALSE))),1,TRUE)</f>
        <v>#N/A</v>
      </c>
      <c r="AS19" s="107" t="e">
        <f ca="1">VLOOKUP($AG19,INDIRECT(CONCATENATE($CR19,"!",VLOOKUP($CR19,$AG$3:AS$8,AS$2,FALSE))),1,TRUE)</f>
        <v>#N/A</v>
      </c>
      <c r="AT19" s="107" t="e">
        <f ca="1">VLOOKUP($AG19,INDIRECT(CONCATENATE($CR19,"!",VLOOKUP($CR19,$AG$3:AT$8,AT$2,FALSE))),1,TRUE)</f>
        <v>#N/A</v>
      </c>
      <c r="AU19" s="107"/>
      <c r="AV19" s="107"/>
      <c r="AW19" s="107"/>
      <c r="AX19" s="107"/>
      <c r="AY19" s="107"/>
      <c r="AZ19" s="107"/>
      <c r="BA19" s="71">
        <f t="shared" si="14"/>
        <v>1</v>
      </c>
      <c r="BB19" s="64">
        <f t="shared" si="14"/>
        <v>1</v>
      </c>
      <c r="BC19" s="64">
        <f t="shared" si="15"/>
        <v>1</v>
      </c>
      <c r="BD19" s="64">
        <f t="shared" si="15"/>
        <v>1</v>
      </c>
      <c r="BE19" s="64">
        <f t="shared" si="16"/>
        <v>1</v>
      </c>
      <c r="BF19" s="64">
        <f t="shared" si="17"/>
        <v>1</v>
      </c>
      <c r="BG19" s="64">
        <f t="shared" si="18"/>
        <v>1</v>
      </c>
      <c r="BH19" s="64">
        <f t="shared" si="3"/>
        <v>1</v>
      </c>
      <c r="BI19" s="64">
        <f t="shared" si="3"/>
        <v>1</v>
      </c>
      <c r="BJ19" s="64">
        <f t="shared" si="3"/>
        <v>1</v>
      </c>
      <c r="BK19" s="64">
        <f t="shared" si="3"/>
        <v>1</v>
      </c>
      <c r="BL19" s="64">
        <f t="shared" si="3"/>
        <v>1</v>
      </c>
      <c r="BM19" s="64">
        <f t="shared" si="3"/>
        <v>1</v>
      </c>
      <c r="BU19" s="72" t="e">
        <f>HLOOKUP(AE19,$BA$10:BT19,COUNTIF($AE$7:AE19,"&lt;&gt;"&amp;""),FALSE)</f>
        <v>#N/A</v>
      </c>
      <c r="BV19" s="64">
        <f t="shared" si="19"/>
        <v>1</v>
      </c>
      <c r="BW19" s="72" t="str">
        <f t="shared" si="20"/>
        <v/>
      </c>
      <c r="BX19" s="141" t="str">
        <f ca="1">IF(OR(AE19=$BB$10,AE19=$BD$10,AE19=$BK$10,AE19=$BL$10,AE19=$BM$10),VLOOKUP(BW19,INDIRECT(CONCATENATE(CR19,"!",HLOOKUP(AE19,$CU$10:CY19,CZ19,FALSE))),1,TRUE),"")</f>
        <v/>
      </c>
      <c r="BY19" s="107" t="e">
        <f t="shared" ca="1" si="21"/>
        <v>#N/A</v>
      </c>
      <c r="BZ19" s="107" t="e">
        <f t="shared" ca="1" si="22"/>
        <v>#N/A</v>
      </c>
      <c r="CA19" s="107" t="e">
        <f t="shared" ca="1" si="23"/>
        <v>#N/A</v>
      </c>
      <c r="CB19" s="107" t="e">
        <f t="shared" ca="1" si="24"/>
        <v>#N/A</v>
      </c>
      <c r="CC19" s="107" t="e">
        <f t="shared" ca="1" si="25"/>
        <v>#VALUE!</v>
      </c>
      <c r="CD19" s="73">
        <f>Worksheet!K14</f>
        <v>0</v>
      </c>
      <c r="CE19" s="73">
        <f>Worksheet!L14</f>
        <v>0</v>
      </c>
      <c r="CF19" s="73">
        <f>Worksheet!M14</f>
        <v>0</v>
      </c>
      <c r="CG19" s="73">
        <f>Worksheet!N14</f>
        <v>0</v>
      </c>
      <c r="CH19" s="73">
        <f>Worksheet!O14</f>
        <v>0</v>
      </c>
      <c r="CI19" s="159" t="e">
        <f t="shared" ca="1" si="26"/>
        <v>#VALUE!</v>
      </c>
      <c r="CJ19" s="159" t="e">
        <f t="shared" ca="1" si="27"/>
        <v>#VALUE!</v>
      </c>
      <c r="CK19" s="159" t="e">
        <f t="shared" ca="1" si="28"/>
        <v>#VALUE!</v>
      </c>
      <c r="CL19" s="159" t="e">
        <f t="shared" ca="1" si="29"/>
        <v>#VALUE!</v>
      </c>
      <c r="CM19" s="159" t="e">
        <f t="shared" ca="1" si="30"/>
        <v>#VALUE!</v>
      </c>
      <c r="CN19" s="136" t="e">
        <f t="shared" ca="1" si="31"/>
        <v>#N/A</v>
      </c>
      <c r="CO19" s="108">
        <f>Worksheet!Q14</f>
        <v>0</v>
      </c>
      <c r="CP19" s="63" t="str">
        <f t="shared" si="32"/>
        <v>1</v>
      </c>
      <c r="CQ19" s="138" t="e">
        <f t="shared" si="33"/>
        <v>#N/A</v>
      </c>
      <c r="CR19" s="63" t="str">
        <f t="shared" si="34"/>
        <v>Standard1</v>
      </c>
      <c r="CT19" s="117" t="str">
        <f t="shared" ca="1" si="35"/>
        <v>$B$4:$P$807</v>
      </c>
      <c r="CU19" s="107" t="str">
        <f>VLOOKUP($CR19,$CT$3:CU$8,2,FALSE)</f>
        <v>$I$189:$I$348</v>
      </c>
      <c r="CV19" s="107" t="str">
        <f>VLOOKUP($CR19,$CT$3:CV$8,3,FALSE)</f>
        <v>$I$349:$I$538</v>
      </c>
      <c r="CW19" s="107" t="str">
        <f>VLOOKUP($CR19,$CT$3:CW$8,4,FALSE)</f>
        <v>$I$539:$I$609</v>
      </c>
      <c r="CX19" s="107" t="str">
        <f>VLOOKUP($CR19,$CT$3:CX$8,5,FALSE)</f>
        <v>$I$610:$I$659</v>
      </c>
      <c r="CY19" s="107" t="str">
        <f>VLOOKUP($CR19,$CT$3:CY$8,6,FALSE)</f>
        <v>$I$660:$I$719</v>
      </c>
      <c r="CZ19" s="63">
        <f>COUNTIF($CU$10:CU19,"&lt;&gt;"&amp;"")</f>
        <v>10</v>
      </c>
      <c r="DB19" s="63" t="str">
        <f t="shared" si="4"/>
        <v/>
      </c>
      <c r="DC19" s="63" t="e">
        <f t="shared" ca="1" si="5"/>
        <v>#N/A</v>
      </c>
    </row>
    <row r="20" spans="17:107" x14ac:dyDescent="0.25">
      <c r="Q20" s="64" t="e">
        <f t="shared" ca="1" si="6"/>
        <v>#N/A</v>
      </c>
      <c r="R20" s="63" t="str">
        <f>IF(Worksheet!I15=$S$2,$S$2,IF(Worksheet!I15=$S$3,$S$3,$S$1))</f>
        <v>5502A</v>
      </c>
      <c r="S20" s="65" t="str">
        <f t="shared" ca="1" si="1"/>
        <v>*</v>
      </c>
      <c r="T20" s="60" t="e">
        <f t="shared" si="7"/>
        <v>#N/A</v>
      </c>
      <c r="U20" s="67">
        <f>IF(Worksheet!S15="%",ABS(Worksheet!Z15),ABS(Worksheet!U15))</f>
        <v>0</v>
      </c>
      <c r="V20" s="160">
        <f>IF(Worksheet!S15="%",Worksheet!AA15,Worksheet!S15)</f>
        <v>0</v>
      </c>
      <c r="W20" s="66" t="str">
        <f>IF(Worksheet!S15="%","",IF(Worksheet!Z15&lt;&gt;"",Worksheet!Z15,""))</f>
        <v/>
      </c>
      <c r="X20" s="66" t="str">
        <f>IF(Worksheet!S15="%","",IF(Worksheet!AA15&lt;&gt;"",Worksheet!AA15,""))</f>
        <v/>
      </c>
      <c r="Y20" s="68" t="str">
        <f t="shared" si="8"/>
        <v/>
      </c>
      <c r="Z20" s="68" t="str">
        <f t="shared" si="9"/>
        <v>0</v>
      </c>
      <c r="AA20" s="68" t="str">
        <f t="shared" si="10"/>
        <v>DC</v>
      </c>
      <c r="AB20" s="68" t="str">
        <f t="shared" si="11"/>
        <v>DC0</v>
      </c>
      <c r="AC20" s="68" t="str">
        <f>IF(Worksheet!H15&lt;&gt;"",Worksheet!H15,"")</f>
        <v/>
      </c>
      <c r="AD20" s="68" t="str">
        <f t="shared" si="2"/>
        <v/>
      </c>
      <c r="AE20" s="139" t="str">
        <f t="shared" si="12"/>
        <v>DC0</v>
      </c>
      <c r="AF20" s="140" t="e">
        <f>HLOOKUP(AE20,$AH$10:AZ20,COUNTIF($AE$7:AE20,"&lt;&gt;"&amp;""),FALSE)</f>
        <v>#N/A</v>
      </c>
      <c r="AG20" s="76" t="e">
        <f t="shared" si="13"/>
        <v>#N/A</v>
      </c>
      <c r="AH20" s="107" t="e">
        <f ca="1">VLOOKUP($AG20,INDIRECT(CONCATENATE($CR20,"!",VLOOKUP($CR20,$AG$3:AH$8,AH$2,FALSE))),1,TRUE)</f>
        <v>#N/A</v>
      </c>
      <c r="AI20" s="107" t="e">
        <f ca="1">VLOOKUP($AG20,INDIRECT(CONCATENATE($CR20,"!",VLOOKUP($CR20,$AG$3:AI$8,AI$2,FALSE))),1,TRUE)</f>
        <v>#N/A</v>
      </c>
      <c r="AJ20" s="107" t="e">
        <f ca="1">VLOOKUP($AG20,INDIRECT(CONCATENATE($CR20,"!",VLOOKUP($CR20,$AG$3:AJ$8,AJ$2,FALSE))),1,TRUE)</f>
        <v>#N/A</v>
      </c>
      <c r="AK20" s="107" t="e">
        <f ca="1">VLOOKUP($AG20,INDIRECT(CONCATENATE($CR20,"!",VLOOKUP($CR20,$AG$3:AK$8,AK$2,FALSE))),1,TRUE)</f>
        <v>#N/A</v>
      </c>
      <c r="AL20" s="107" t="e">
        <f ca="1">VLOOKUP($AG20,INDIRECT(CONCATENATE($CR20,"!",VLOOKUP($CR20,$AG$3:AL$8,AL$2,FALSE))),1,TRUE)</f>
        <v>#N/A</v>
      </c>
      <c r="AM20" s="107" t="e">
        <f ca="1">VLOOKUP($AG20,INDIRECT(CONCATENATE($CR20,"!",VLOOKUP($CR20,$AG$3:AM$8,AM$2,FALSE))),1,TRUE)</f>
        <v>#N/A</v>
      </c>
      <c r="AN20" s="107" t="e">
        <f ca="1">VLOOKUP($AG20,INDIRECT(CONCATENATE($CR20,"!",VLOOKUP($CR20,$AG$3:AN$8,AN$2,FALSE))),1,TRUE)</f>
        <v>#N/A</v>
      </c>
      <c r="AO20" s="107" t="e">
        <f ca="1">VLOOKUP($AG20,INDIRECT(CONCATENATE($CR20,"!",VLOOKUP($CR20,$AG$3:AO$8,AO$2,FALSE))),1,TRUE)</f>
        <v>#N/A</v>
      </c>
      <c r="AP20" s="107" t="e">
        <f ca="1">VLOOKUP($AG20,INDIRECT(CONCATENATE($CR20,"!",VLOOKUP($CR20,$AG$3:AP$8,AP$2,FALSE))),1,TRUE)</f>
        <v>#N/A</v>
      </c>
      <c r="AQ20" s="107" t="e">
        <f ca="1">VLOOKUP($AG20,INDIRECT(CONCATENATE($CR20,"!",VLOOKUP($CR20,$AG$3:AQ$8,AQ$2,FALSE))),1,TRUE)</f>
        <v>#N/A</v>
      </c>
      <c r="AR20" s="107" t="e">
        <f ca="1">VLOOKUP($AG20,INDIRECT(CONCATENATE($CR20,"!",VLOOKUP($CR20,$AG$3:AR$8,AR$2,FALSE))),1,TRUE)</f>
        <v>#N/A</v>
      </c>
      <c r="AS20" s="107" t="e">
        <f ca="1">VLOOKUP($AG20,INDIRECT(CONCATENATE($CR20,"!",VLOOKUP($CR20,$AG$3:AS$8,AS$2,FALSE))),1,TRUE)</f>
        <v>#N/A</v>
      </c>
      <c r="AT20" s="107" t="e">
        <f ca="1">VLOOKUP($AG20,INDIRECT(CONCATENATE($CR20,"!",VLOOKUP($CR20,$AG$3:AT$8,AT$2,FALSE))),1,TRUE)</f>
        <v>#N/A</v>
      </c>
      <c r="AU20" s="107"/>
      <c r="AV20" s="107"/>
      <c r="AW20" s="107"/>
      <c r="AX20" s="107"/>
      <c r="AY20" s="107"/>
      <c r="AZ20" s="107"/>
      <c r="BA20" s="71">
        <f t="shared" si="14"/>
        <v>1</v>
      </c>
      <c r="BB20" s="64">
        <f t="shared" si="14"/>
        <v>1</v>
      </c>
      <c r="BC20" s="64">
        <f t="shared" si="15"/>
        <v>1</v>
      </c>
      <c r="BD20" s="64">
        <f t="shared" si="15"/>
        <v>1</v>
      </c>
      <c r="BE20" s="64">
        <f t="shared" si="16"/>
        <v>1</v>
      </c>
      <c r="BF20" s="64">
        <f t="shared" si="17"/>
        <v>1</v>
      </c>
      <c r="BG20" s="64">
        <f t="shared" si="18"/>
        <v>1</v>
      </c>
      <c r="BH20" s="64">
        <f t="shared" si="3"/>
        <v>1</v>
      </c>
      <c r="BI20" s="64">
        <f t="shared" si="3"/>
        <v>1</v>
      </c>
      <c r="BJ20" s="64">
        <f t="shared" si="3"/>
        <v>1</v>
      </c>
      <c r="BK20" s="64">
        <f t="shared" si="3"/>
        <v>1</v>
      </c>
      <c r="BL20" s="64">
        <f t="shared" si="3"/>
        <v>1</v>
      </c>
      <c r="BM20" s="64">
        <f t="shared" si="3"/>
        <v>1</v>
      </c>
      <c r="BU20" s="72" t="e">
        <f>HLOOKUP(AE20,$BA$10:BT20,COUNTIF($AE$7:AE20,"&lt;&gt;"&amp;""),FALSE)</f>
        <v>#N/A</v>
      </c>
      <c r="BV20" s="64">
        <f t="shared" si="19"/>
        <v>1</v>
      </c>
      <c r="BW20" s="72" t="str">
        <f t="shared" si="20"/>
        <v/>
      </c>
      <c r="BX20" s="141" t="str">
        <f ca="1">IF(OR(AE20=$BB$10,AE20=$BD$10,AE20=$BK$10,AE20=$BL$10,AE20=$BM$10),VLOOKUP(BW20,INDIRECT(CONCATENATE(CR20,"!",HLOOKUP(AE20,$CU$10:CY20,CZ20,FALSE))),1,TRUE),"")</f>
        <v/>
      </c>
      <c r="BY20" s="107" t="e">
        <f t="shared" ca="1" si="21"/>
        <v>#N/A</v>
      </c>
      <c r="BZ20" s="107" t="e">
        <f t="shared" ca="1" si="22"/>
        <v>#N/A</v>
      </c>
      <c r="CA20" s="107" t="e">
        <f t="shared" ca="1" si="23"/>
        <v>#N/A</v>
      </c>
      <c r="CB20" s="107" t="e">
        <f t="shared" ca="1" si="24"/>
        <v>#N/A</v>
      </c>
      <c r="CC20" s="107" t="e">
        <f t="shared" ca="1" si="25"/>
        <v>#VALUE!</v>
      </c>
      <c r="CD20" s="73">
        <f>Worksheet!K15</f>
        <v>0</v>
      </c>
      <c r="CE20" s="73">
        <f>Worksheet!L15</f>
        <v>0</v>
      </c>
      <c r="CF20" s="73">
        <f>Worksheet!M15</f>
        <v>0</v>
      </c>
      <c r="CG20" s="73">
        <f>Worksheet!N15</f>
        <v>0</v>
      </c>
      <c r="CH20" s="73">
        <f>Worksheet!O15</f>
        <v>0</v>
      </c>
      <c r="CI20" s="159" t="e">
        <f t="shared" ca="1" si="26"/>
        <v>#VALUE!</v>
      </c>
      <c r="CJ20" s="159" t="e">
        <f t="shared" ca="1" si="27"/>
        <v>#VALUE!</v>
      </c>
      <c r="CK20" s="159" t="e">
        <f t="shared" ca="1" si="28"/>
        <v>#VALUE!</v>
      </c>
      <c r="CL20" s="159" t="e">
        <f t="shared" ca="1" si="29"/>
        <v>#VALUE!</v>
      </c>
      <c r="CM20" s="159" t="e">
        <f t="shared" ca="1" si="30"/>
        <v>#VALUE!</v>
      </c>
      <c r="CN20" s="136" t="e">
        <f t="shared" ca="1" si="31"/>
        <v>#N/A</v>
      </c>
      <c r="CO20" s="108">
        <f>Worksheet!Q15</f>
        <v>0</v>
      </c>
      <c r="CP20" s="63" t="str">
        <f t="shared" si="32"/>
        <v>1</v>
      </c>
      <c r="CQ20" s="138" t="e">
        <f t="shared" si="33"/>
        <v>#N/A</v>
      </c>
      <c r="CR20" s="63" t="str">
        <f t="shared" si="34"/>
        <v>Standard1</v>
      </c>
      <c r="CT20" s="117" t="str">
        <f t="shared" ca="1" si="35"/>
        <v>$B$4:$P$807</v>
      </c>
      <c r="CU20" s="107" t="str">
        <f>VLOOKUP($CR20,$CT$3:CU$8,2,FALSE)</f>
        <v>$I$189:$I$348</v>
      </c>
      <c r="CV20" s="107" t="str">
        <f>VLOOKUP($CR20,$CT$3:CV$8,3,FALSE)</f>
        <v>$I$349:$I$538</v>
      </c>
      <c r="CW20" s="107" t="str">
        <f>VLOOKUP($CR20,$CT$3:CW$8,4,FALSE)</f>
        <v>$I$539:$I$609</v>
      </c>
      <c r="CX20" s="107" t="str">
        <f>VLOOKUP($CR20,$CT$3:CX$8,5,FALSE)</f>
        <v>$I$610:$I$659</v>
      </c>
      <c r="CY20" s="107" t="str">
        <f>VLOOKUP($CR20,$CT$3:CY$8,6,FALSE)</f>
        <v>$I$660:$I$719</v>
      </c>
      <c r="CZ20" s="63">
        <f>COUNTIF($CU$10:CU20,"&lt;&gt;"&amp;"")</f>
        <v>11</v>
      </c>
      <c r="DB20" s="63" t="str">
        <f t="shared" si="4"/>
        <v/>
      </c>
      <c r="DC20" s="63" t="e">
        <f t="shared" ca="1" si="5"/>
        <v>#N/A</v>
      </c>
    </row>
    <row r="21" spans="17:107" x14ac:dyDescent="0.25">
      <c r="Q21" s="64" t="e">
        <f t="shared" ca="1" si="6"/>
        <v>#N/A</v>
      </c>
      <c r="R21" s="63" t="str">
        <f>IF(Worksheet!I16=$S$2,$S$2,IF(Worksheet!I16=$S$3,$S$3,$S$1))</f>
        <v>5502A</v>
      </c>
      <c r="S21" s="65" t="str">
        <f t="shared" ca="1" si="1"/>
        <v>*</v>
      </c>
      <c r="T21" s="60" t="e">
        <f t="shared" si="7"/>
        <v>#N/A</v>
      </c>
      <c r="U21" s="67">
        <f>IF(Worksheet!S16="%",ABS(Worksheet!Z16),ABS(Worksheet!U16))</f>
        <v>0</v>
      </c>
      <c r="V21" s="160">
        <f>IF(Worksheet!S16="%",Worksheet!AA16,Worksheet!S16)</f>
        <v>0</v>
      </c>
      <c r="W21" s="66" t="str">
        <f>IF(Worksheet!S16="%","",IF(Worksheet!Z16&lt;&gt;"",Worksheet!Z16,""))</f>
        <v/>
      </c>
      <c r="X21" s="66" t="str">
        <f>IF(Worksheet!S16="%","",IF(Worksheet!AA16&lt;&gt;"",Worksheet!AA16,""))</f>
        <v/>
      </c>
      <c r="Y21" s="68" t="str">
        <f t="shared" si="8"/>
        <v/>
      </c>
      <c r="Z21" s="68" t="str">
        <f t="shared" si="9"/>
        <v>0</v>
      </c>
      <c r="AA21" s="68" t="str">
        <f t="shared" si="10"/>
        <v>DC</v>
      </c>
      <c r="AB21" s="68" t="str">
        <f t="shared" si="11"/>
        <v>DC0</v>
      </c>
      <c r="AC21" s="68" t="str">
        <f>IF(Worksheet!H16&lt;&gt;"",Worksheet!H16,"")</f>
        <v/>
      </c>
      <c r="AD21" s="68" t="str">
        <f t="shared" si="2"/>
        <v/>
      </c>
      <c r="AE21" s="139" t="str">
        <f t="shared" si="12"/>
        <v>DC0</v>
      </c>
      <c r="AF21" s="140" t="e">
        <f>HLOOKUP(AE21,$AH$10:AZ21,COUNTIF($AE$7:AE21,"&lt;&gt;"&amp;""),FALSE)</f>
        <v>#N/A</v>
      </c>
      <c r="AG21" s="76" t="e">
        <f t="shared" si="13"/>
        <v>#N/A</v>
      </c>
      <c r="AH21" s="107" t="e">
        <f ca="1">VLOOKUP($AG21,INDIRECT(CONCATENATE($CR21,"!",VLOOKUP($CR21,$AG$3:AH$8,AH$2,FALSE))),1,TRUE)</f>
        <v>#N/A</v>
      </c>
      <c r="AI21" s="107" t="e">
        <f ca="1">VLOOKUP($AG21,INDIRECT(CONCATENATE($CR21,"!",VLOOKUP($CR21,$AG$3:AI$8,AI$2,FALSE))),1,TRUE)</f>
        <v>#N/A</v>
      </c>
      <c r="AJ21" s="107" t="e">
        <f ca="1">VLOOKUP($AG21,INDIRECT(CONCATENATE($CR21,"!",VLOOKUP($CR21,$AG$3:AJ$8,AJ$2,FALSE))),1,TRUE)</f>
        <v>#N/A</v>
      </c>
      <c r="AK21" s="107" t="e">
        <f ca="1">VLOOKUP($AG21,INDIRECT(CONCATENATE($CR21,"!",VLOOKUP($CR21,$AG$3:AK$8,AK$2,FALSE))),1,TRUE)</f>
        <v>#N/A</v>
      </c>
      <c r="AL21" s="107" t="e">
        <f ca="1">VLOOKUP($AG21,INDIRECT(CONCATENATE($CR21,"!",VLOOKUP($CR21,$AG$3:AL$8,AL$2,FALSE))),1,TRUE)</f>
        <v>#N/A</v>
      </c>
      <c r="AM21" s="107" t="e">
        <f ca="1">VLOOKUP($AG21,INDIRECT(CONCATENATE($CR21,"!",VLOOKUP($CR21,$AG$3:AM$8,AM$2,FALSE))),1,TRUE)</f>
        <v>#N/A</v>
      </c>
      <c r="AN21" s="107" t="e">
        <f ca="1">VLOOKUP($AG21,INDIRECT(CONCATENATE($CR21,"!",VLOOKUP($CR21,$AG$3:AN$8,AN$2,FALSE))),1,TRUE)</f>
        <v>#N/A</v>
      </c>
      <c r="AO21" s="107" t="e">
        <f ca="1">VLOOKUP($AG21,INDIRECT(CONCATENATE($CR21,"!",VLOOKUP($CR21,$AG$3:AO$8,AO$2,FALSE))),1,TRUE)</f>
        <v>#N/A</v>
      </c>
      <c r="AP21" s="107" t="e">
        <f ca="1">VLOOKUP($AG21,INDIRECT(CONCATENATE($CR21,"!",VLOOKUP($CR21,$AG$3:AP$8,AP$2,FALSE))),1,TRUE)</f>
        <v>#N/A</v>
      </c>
      <c r="AQ21" s="107" t="e">
        <f ca="1">VLOOKUP($AG21,INDIRECT(CONCATENATE($CR21,"!",VLOOKUP($CR21,$AG$3:AQ$8,AQ$2,FALSE))),1,TRUE)</f>
        <v>#N/A</v>
      </c>
      <c r="AR21" s="107" t="e">
        <f ca="1">VLOOKUP($AG21,INDIRECT(CONCATENATE($CR21,"!",VLOOKUP($CR21,$AG$3:AR$8,AR$2,FALSE))),1,TRUE)</f>
        <v>#N/A</v>
      </c>
      <c r="AS21" s="107" t="e">
        <f ca="1">VLOOKUP($AG21,INDIRECT(CONCATENATE($CR21,"!",VLOOKUP($CR21,$AG$3:AS$8,AS$2,FALSE))),1,TRUE)</f>
        <v>#N/A</v>
      </c>
      <c r="AT21" s="107" t="e">
        <f ca="1">VLOOKUP($AG21,INDIRECT(CONCATENATE($CR21,"!",VLOOKUP($CR21,$AG$3:AT$8,AT$2,FALSE))),1,TRUE)</f>
        <v>#N/A</v>
      </c>
      <c r="AU21" s="107"/>
      <c r="AV21" s="107"/>
      <c r="AW21" s="107"/>
      <c r="AX21" s="107"/>
      <c r="AY21" s="107"/>
      <c r="AZ21" s="107"/>
      <c r="BA21" s="71">
        <f t="shared" si="14"/>
        <v>1</v>
      </c>
      <c r="BB21" s="64">
        <f t="shared" si="14"/>
        <v>1</v>
      </c>
      <c r="BC21" s="64">
        <f t="shared" si="15"/>
        <v>1</v>
      </c>
      <c r="BD21" s="64">
        <f t="shared" si="15"/>
        <v>1</v>
      </c>
      <c r="BE21" s="64">
        <f t="shared" si="16"/>
        <v>1</v>
      </c>
      <c r="BF21" s="64">
        <f t="shared" si="17"/>
        <v>1</v>
      </c>
      <c r="BG21" s="64">
        <f t="shared" si="18"/>
        <v>1</v>
      </c>
      <c r="BH21" s="64">
        <f t="shared" si="3"/>
        <v>1</v>
      </c>
      <c r="BI21" s="64">
        <f t="shared" si="3"/>
        <v>1</v>
      </c>
      <c r="BJ21" s="64">
        <f t="shared" si="3"/>
        <v>1</v>
      </c>
      <c r="BK21" s="64">
        <f t="shared" si="3"/>
        <v>1</v>
      </c>
      <c r="BL21" s="64">
        <f t="shared" si="3"/>
        <v>1</v>
      </c>
      <c r="BM21" s="64">
        <f t="shared" si="3"/>
        <v>1</v>
      </c>
      <c r="BU21" s="72" t="e">
        <f>HLOOKUP(AE21,$BA$10:BT21,COUNTIF($AE$7:AE21,"&lt;&gt;"&amp;""),FALSE)</f>
        <v>#N/A</v>
      </c>
      <c r="BV21" s="64">
        <f t="shared" si="19"/>
        <v>1</v>
      </c>
      <c r="BW21" s="72" t="str">
        <f t="shared" si="20"/>
        <v/>
      </c>
      <c r="BX21" s="141" t="str">
        <f ca="1">IF(OR(AE21=$BB$10,AE21=$BD$10,AE21=$BK$10,AE21=$BL$10,AE21=$BM$10),VLOOKUP(BW21,INDIRECT(CONCATENATE(CR21,"!",HLOOKUP(AE21,$CU$10:CY21,CZ21,FALSE))),1,TRUE),"")</f>
        <v/>
      </c>
      <c r="BY21" s="107" t="e">
        <f t="shared" ca="1" si="21"/>
        <v>#N/A</v>
      </c>
      <c r="BZ21" s="107" t="e">
        <f t="shared" ca="1" si="22"/>
        <v>#N/A</v>
      </c>
      <c r="CA21" s="107" t="e">
        <f t="shared" ca="1" si="23"/>
        <v>#N/A</v>
      </c>
      <c r="CB21" s="107" t="e">
        <f t="shared" ca="1" si="24"/>
        <v>#N/A</v>
      </c>
      <c r="CC21" s="107" t="e">
        <f t="shared" ca="1" si="25"/>
        <v>#VALUE!</v>
      </c>
      <c r="CD21" s="73">
        <f>Worksheet!K16</f>
        <v>0</v>
      </c>
      <c r="CE21" s="73">
        <f>Worksheet!L16</f>
        <v>0</v>
      </c>
      <c r="CF21" s="73">
        <f>Worksheet!M16</f>
        <v>0</v>
      </c>
      <c r="CG21" s="73">
        <f>Worksheet!N16</f>
        <v>0</v>
      </c>
      <c r="CH21" s="73">
        <f>Worksheet!O16</f>
        <v>0</v>
      </c>
      <c r="CI21" s="159" t="e">
        <f t="shared" ca="1" si="26"/>
        <v>#VALUE!</v>
      </c>
      <c r="CJ21" s="159" t="e">
        <f t="shared" ca="1" si="27"/>
        <v>#VALUE!</v>
      </c>
      <c r="CK21" s="159" t="e">
        <f t="shared" ca="1" si="28"/>
        <v>#VALUE!</v>
      </c>
      <c r="CL21" s="159" t="e">
        <f t="shared" ca="1" si="29"/>
        <v>#VALUE!</v>
      </c>
      <c r="CM21" s="159" t="e">
        <f t="shared" ca="1" si="30"/>
        <v>#VALUE!</v>
      </c>
      <c r="CN21" s="136" t="e">
        <f t="shared" ca="1" si="31"/>
        <v>#N/A</v>
      </c>
      <c r="CO21" s="108">
        <f>Worksheet!Q16</f>
        <v>0</v>
      </c>
      <c r="CP21" s="63" t="str">
        <f t="shared" si="32"/>
        <v>1</v>
      </c>
      <c r="CQ21" s="138" t="e">
        <f t="shared" si="33"/>
        <v>#N/A</v>
      </c>
      <c r="CR21" s="63" t="str">
        <f t="shared" si="34"/>
        <v>Standard1</v>
      </c>
      <c r="CT21" s="117" t="str">
        <f t="shared" ca="1" si="35"/>
        <v>$B$4:$P$807</v>
      </c>
      <c r="CU21" s="107" t="str">
        <f>VLOOKUP($CR21,$CT$3:CU$8,2,FALSE)</f>
        <v>$I$189:$I$348</v>
      </c>
      <c r="CV21" s="107" t="str">
        <f>VLOOKUP($CR21,$CT$3:CV$8,3,FALSE)</f>
        <v>$I$349:$I$538</v>
      </c>
      <c r="CW21" s="107" t="str">
        <f>VLOOKUP($CR21,$CT$3:CW$8,4,FALSE)</f>
        <v>$I$539:$I$609</v>
      </c>
      <c r="CX21" s="107" t="str">
        <f>VLOOKUP($CR21,$CT$3:CX$8,5,FALSE)</f>
        <v>$I$610:$I$659</v>
      </c>
      <c r="CY21" s="107" t="str">
        <f>VLOOKUP($CR21,$CT$3:CY$8,6,FALSE)</f>
        <v>$I$660:$I$719</v>
      </c>
      <c r="CZ21" s="63">
        <f>COUNTIF($CU$10:CU21,"&lt;&gt;"&amp;"")</f>
        <v>12</v>
      </c>
      <c r="DB21" s="63" t="str">
        <f t="shared" si="4"/>
        <v/>
      </c>
      <c r="DC21" s="63" t="e">
        <f t="shared" ca="1" si="5"/>
        <v>#N/A</v>
      </c>
    </row>
    <row r="22" spans="17:107" x14ac:dyDescent="0.25">
      <c r="Q22" s="64" t="e">
        <f t="shared" ca="1" si="6"/>
        <v>#N/A</v>
      </c>
      <c r="R22" s="63" t="str">
        <f>IF(Worksheet!I17=$S$2,$S$2,IF(Worksheet!I17=$S$3,$S$3,$S$1))</f>
        <v>5502A</v>
      </c>
      <c r="S22" s="65" t="str">
        <f t="shared" ca="1" si="1"/>
        <v>*</v>
      </c>
      <c r="T22" s="60" t="e">
        <f t="shared" si="7"/>
        <v>#N/A</v>
      </c>
      <c r="U22" s="67">
        <f>IF(Worksheet!S17="%",ABS(Worksheet!Z17),ABS(Worksheet!U17))</f>
        <v>0</v>
      </c>
      <c r="V22" s="160">
        <f>IF(Worksheet!S17="%",Worksheet!AA17,Worksheet!S17)</f>
        <v>0</v>
      </c>
      <c r="W22" s="66" t="str">
        <f>IF(Worksheet!S17="%","",IF(Worksheet!Z17&lt;&gt;"",Worksheet!Z17,""))</f>
        <v/>
      </c>
      <c r="X22" s="66" t="str">
        <f>IF(Worksheet!S17="%","",IF(Worksheet!AA17&lt;&gt;"",Worksheet!AA17,""))</f>
        <v/>
      </c>
      <c r="Y22" s="68" t="str">
        <f t="shared" si="8"/>
        <v/>
      </c>
      <c r="Z22" s="68" t="str">
        <f t="shared" si="9"/>
        <v>0</v>
      </c>
      <c r="AA22" s="68" t="str">
        <f t="shared" si="10"/>
        <v>DC</v>
      </c>
      <c r="AB22" s="68" t="str">
        <f t="shared" si="11"/>
        <v>DC0</v>
      </c>
      <c r="AC22" s="68" t="str">
        <f>IF(Worksheet!H17&lt;&gt;"",Worksheet!H17,"")</f>
        <v/>
      </c>
      <c r="AD22" s="68" t="str">
        <f t="shared" si="2"/>
        <v/>
      </c>
      <c r="AE22" s="139" t="str">
        <f t="shared" si="12"/>
        <v>DC0</v>
      </c>
      <c r="AF22" s="140" t="e">
        <f>HLOOKUP(AE22,$AH$10:AZ22,COUNTIF($AE$7:AE22,"&lt;&gt;"&amp;""),FALSE)</f>
        <v>#N/A</v>
      </c>
      <c r="AG22" s="76" t="e">
        <f t="shared" si="13"/>
        <v>#N/A</v>
      </c>
      <c r="AH22" s="107" t="e">
        <f ca="1">VLOOKUP($AG22,INDIRECT(CONCATENATE($CR22,"!",VLOOKUP($CR22,$AG$3:AH$8,AH$2,FALSE))),1,TRUE)</f>
        <v>#N/A</v>
      </c>
      <c r="AI22" s="107" t="e">
        <f ca="1">VLOOKUP($AG22,INDIRECT(CONCATENATE($CR22,"!",VLOOKUP($CR22,$AG$3:AI$8,AI$2,FALSE))),1,TRUE)</f>
        <v>#N/A</v>
      </c>
      <c r="AJ22" s="107" t="e">
        <f ca="1">VLOOKUP($AG22,INDIRECT(CONCATENATE($CR22,"!",VLOOKUP($CR22,$AG$3:AJ$8,AJ$2,FALSE))),1,TRUE)</f>
        <v>#N/A</v>
      </c>
      <c r="AK22" s="107" t="e">
        <f ca="1">VLOOKUP($AG22,INDIRECT(CONCATENATE($CR22,"!",VLOOKUP($CR22,$AG$3:AK$8,AK$2,FALSE))),1,TRUE)</f>
        <v>#N/A</v>
      </c>
      <c r="AL22" s="107" t="e">
        <f ca="1">VLOOKUP($AG22,INDIRECT(CONCATENATE($CR22,"!",VLOOKUP($CR22,$AG$3:AL$8,AL$2,FALSE))),1,TRUE)</f>
        <v>#N/A</v>
      </c>
      <c r="AM22" s="107" t="e">
        <f ca="1">VLOOKUP($AG22,INDIRECT(CONCATENATE($CR22,"!",VLOOKUP($CR22,$AG$3:AM$8,AM$2,FALSE))),1,TRUE)</f>
        <v>#N/A</v>
      </c>
      <c r="AN22" s="107" t="e">
        <f ca="1">VLOOKUP($AG22,INDIRECT(CONCATENATE($CR22,"!",VLOOKUP($CR22,$AG$3:AN$8,AN$2,FALSE))),1,TRUE)</f>
        <v>#N/A</v>
      </c>
      <c r="AO22" s="107" t="e">
        <f ca="1">VLOOKUP($AG22,INDIRECT(CONCATENATE($CR22,"!",VLOOKUP($CR22,$AG$3:AO$8,AO$2,FALSE))),1,TRUE)</f>
        <v>#N/A</v>
      </c>
      <c r="AP22" s="107" t="e">
        <f ca="1">VLOOKUP($AG22,INDIRECT(CONCATENATE($CR22,"!",VLOOKUP($CR22,$AG$3:AP$8,AP$2,FALSE))),1,TRUE)</f>
        <v>#N/A</v>
      </c>
      <c r="AQ22" s="107" t="e">
        <f ca="1">VLOOKUP($AG22,INDIRECT(CONCATENATE($CR22,"!",VLOOKUP($CR22,$AG$3:AQ$8,AQ$2,FALSE))),1,TRUE)</f>
        <v>#N/A</v>
      </c>
      <c r="AR22" s="107" t="e">
        <f ca="1">VLOOKUP($AG22,INDIRECT(CONCATENATE($CR22,"!",VLOOKUP($CR22,$AG$3:AR$8,AR$2,FALSE))),1,TRUE)</f>
        <v>#N/A</v>
      </c>
      <c r="AS22" s="107" t="e">
        <f ca="1">VLOOKUP($AG22,INDIRECT(CONCATENATE($CR22,"!",VLOOKUP($CR22,$AG$3:AS$8,AS$2,FALSE))),1,TRUE)</f>
        <v>#N/A</v>
      </c>
      <c r="AT22" s="107" t="e">
        <f ca="1">VLOOKUP($AG22,INDIRECT(CONCATENATE($CR22,"!",VLOOKUP($CR22,$AG$3:AT$8,AT$2,FALSE))),1,TRUE)</f>
        <v>#N/A</v>
      </c>
      <c r="AU22" s="107"/>
      <c r="AV22" s="107"/>
      <c r="AW22" s="107"/>
      <c r="AX22" s="107"/>
      <c r="AY22" s="107"/>
      <c r="AZ22" s="107"/>
      <c r="BA22" s="71">
        <f t="shared" si="14"/>
        <v>1</v>
      </c>
      <c r="BB22" s="64">
        <f t="shared" si="14"/>
        <v>1</v>
      </c>
      <c r="BC22" s="64">
        <f t="shared" si="15"/>
        <v>1</v>
      </c>
      <c r="BD22" s="64">
        <f t="shared" si="15"/>
        <v>1</v>
      </c>
      <c r="BE22" s="64">
        <f t="shared" si="16"/>
        <v>1</v>
      </c>
      <c r="BF22" s="64">
        <f t="shared" si="17"/>
        <v>1</v>
      </c>
      <c r="BG22" s="64">
        <f t="shared" si="18"/>
        <v>1</v>
      </c>
      <c r="BH22" s="64">
        <f t="shared" si="3"/>
        <v>1</v>
      </c>
      <c r="BI22" s="64">
        <f t="shared" si="3"/>
        <v>1</v>
      </c>
      <c r="BJ22" s="64">
        <f t="shared" si="3"/>
        <v>1</v>
      </c>
      <c r="BK22" s="64">
        <f t="shared" si="3"/>
        <v>1</v>
      </c>
      <c r="BL22" s="64">
        <f t="shared" si="3"/>
        <v>1</v>
      </c>
      <c r="BM22" s="64">
        <f t="shared" si="3"/>
        <v>1</v>
      </c>
      <c r="BU22" s="72" t="e">
        <f>HLOOKUP(AE22,$BA$10:BT22,COUNTIF($AE$7:AE22,"&lt;&gt;"&amp;""),FALSE)</f>
        <v>#N/A</v>
      </c>
      <c r="BV22" s="64">
        <f t="shared" si="19"/>
        <v>1</v>
      </c>
      <c r="BW22" s="72" t="str">
        <f t="shared" si="20"/>
        <v/>
      </c>
      <c r="BX22" s="141" t="str">
        <f ca="1">IF(OR(AE22=$BB$10,AE22=$BD$10,AE22=$BK$10,AE22=$BL$10,AE22=$BM$10),VLOOKUP(BW22,INDIRECT(CONCATENATE(CR22,"!",HLOOKUP(AE22,$CU$10:CY22,CZ22,FALSE))),1,TRUE),"")</f>
        <v/>
      </c>
      <c r="BY22" s="107" t="e">
        <f t="shared" ca="1" si="21"/>
        <v>#N/A</v>
      </c>
      <c r="BZ22" s="107" t="e">
        <f t="shared" ca="1" si="22"/>
        <v>#N/A</v>
      </c>
      <c r="CA22" s="107" t="e">
        <f t="shared" ca="1" si="23"/>
        <v>#N/A</v>
      </c>
      <c r="CB22" s="107" t="e">
        <f t="shared" ca="1" si="24"/>
        <v>#N/A</v>
      </c>
      <c r="CC22" s="107" t="e">
        <f t="shared" ca="1" si="25"/>
        <v>#VALUE!</v>
      </c>
      <c r="CD22" s="73">
        <f>Worksheet!K17</f>
        <v>0</v>
      </c>
      <c r="CE22" s="73">
        <f>Worksheet!L17</f>
        <v>0</v>
      </c>
      <c r="CF22" s="73">
        <f>Worksheet!M17</f>
        <v>0</v>
      </c>
      <c r="CG22" s="73">
        <f>Worksheet!N17</f>
        <v>0</v>
      </c>
      <c r="CH22" s="73">
        <f>Worksheet!O17</f>
        <v>0</v>
      </c>
      <c r="CI22" s="159" t="e">
        <f t="shared" ca="1" si="26"/>
        <v>#VALUE!</v>
      </c>
      <c r="CJ22" s="159" t="e">
        <f t="shared" ca="1" si="27"/>
        <v>#VALUE!</v>
      </c>
      <c r="CK22" s="159" t="e">
        <f t="shared" ca="1" si="28"/>
        <v>#VALUE!</v>
      </c>
      <c r="CL22" s="159" t="e">
        <f t="shared" ca="1" si="29"/>
        <v>#VALUE!</v>
      </c>
      <c r="CM22" s="159" t="e">
        <f t="shared" ca="1" si="30"/>
        <v>#VALUE!</v>
      </c>
      <c r="CN22" s="136" t="e">
        <f t="shared" ca="1" si="31"/>
        <v>#N/A</v>
      </c>
      <c r="CO22" s="108">
        <f>Worksheet!Q17</f>
        <v>0</v>
      </c>
      <c r="CP22" s="63" t="str">
        <f t="shared" si="32"/>
        <v>1</v>
      </c>
      <c r="CQ22" s="138" t="e">
        <f t="shared" si="33"/>
        <v>#N/A</v>
      </c>
      <c r="CR22" s="63" t="str">
        <f t="shared" si="34"/>
        <v>Standard1</v>
      </c>
      <c r="CT22" s="117" t="str">
        <f t="shared" ca="1" si="35"/>
        <v>$B$4:$P$807</v>
      </c>
      <c r="CU22" s="107" t="str">
        <f>VLOOKUP($CR22,$CT$3:CU$8,2,FALSE)</f>
        <v>$I$189:$I$348</v>
      </c>
      <c r="CV22" s="107" t="str">
        <f>VLOOKUP($CR22,$CT$3:CV$8,3,FALSE)</f>
        <v>$I$349:$I$538</v>
      </c>
      <c r="CW22" s="107" t="str">
        <f>VLOOKUP($CR22,$CT$3:CW$8,4,FALSE)</f>
        <v>$I$539:$I$609</v>
      </c>
      <c r="CX22" s="107" t="str">
        <f>VLOOKUP($CR22,$CT$3:CX$8,5,FALSE)</f>
        <v>$I$610:$I$659</v>
      </c>
      <c r="CY22" s="107" t="str">
        <f>VLOOKUP($CR22,$CT$3:CY$8,6,FALSE)</f>
        <v>$I$660:$I$719</v>
      </c>
      <c r="CZ22" s="63">
        <f>COUNTIF($CU$10:CU22,"&lt;&gt;"&amp;"")</f>
        <v>13</v>
      </c>
      <c r="DB22" s="63" t="str">
        <f t="shared" si="4"/>
        <v/>
      </c>
      <c r="DC22" s="63" t="e">
        <f t="shared" ca="1" si="5"/>
        <v>#N/A</v>
      </c>
    </row>
    <row r="23" spans="17:107" x14ac:dyDescent="0.25">
      <c r="Q23" s="64" t="e">
        <f t="shared" ref="Q23:Q52" ca="1" si="36">CONCATENATE(AE23,CQ23,AF23,BX23)</f>
        <v>#N/A</v>
      </c>
      <c r="R23" s="63" t="str">
        <f>IF(Worksheet!I18=$S$2,$S$2,IF(Worksheet!I18=$S$3,$S$3,$S$1))</f>
        <v>5502A</v>
      </c>
      <c r="S23" s="65" t="str">
        <f t="shared" ca="1" si="1"/>
        <v>*</v>
      </c>
      <c r="T23" s="60" t="e">
        <f t="shared" ref="T23:T49" si="37">CQ23</f>
        <v>#N/A</v>
      </c>
      <c r="U23" s="67">
        <f>IF(Worksheet!S18="%",ABS(Worksheet!Z18),ABS(Worksheet!U18))</f>
        <v>0</v>
      </c>
      <c r="V23" s="160">
        <f>IF(Worksheet!S18="%",Worksheet!AA18,Worksheet!S18)</f>
        <v>0</v>
      </c>
      <c r="W23" s="66" t="str">
        <f>IF(Worksheet!S18="%","",IF(Worksheet!Z18&lt;&gt;"",Worksheet!Z18,""))</f>
        <v/>
      </c>
      <c r="X23" s="66" t="str">
        <f>IF(Worksheet!S18="%","",IF(Worksheet!AA18&lt;&gt;"",Worksheet!AA18,""))</f>
        <v/>
      </c>
      <c r="Y23" s="68" t="str">
        <f t="shared" ref="Y23:Y49" si="38">IF(OR(LEFT(RIGHT(V23,2),1)="°",LEFT(RIGHT(V23,2),1)="Ω",LEFT(RIGHT(V23,2),1)=Z23),"",LEFT(RIGHT(V23,2),1))</f>
        <v/>
      </c>
      <c r="Z23" s="68" t="str">
        <f t="shared" ref="Z23:Z49" si="39">IF(RIGHT(V23,1)="Ω","O",IF(RIGHT(V23,2)="°F","DGF",IF(RIGHT(V23,2)="°C","DGC",RIGHT(V23,1))))</f>
        <v>0</v>
      </c>
      <c r="AA23" s="68" t="str">
        <f t="shared" ref="AA23:AA49" si="40">IF(X23&lt;&gt;"","AC","DC")</f>
        <v>DC</v>
      </c>
      <c r="AB23" s="68" t="str">
        <f t="shared" si="11"/>
        <v>DC0</v>
      </c>
      <c r="AC23" s="68" t="str">
        <f>IF(Worksheet!H18&lt;&gt;"",Worksheet!H18,"")</f>
        <v/>
      </c>
      <c r="AD23" s="68" t="str">
        <f t="shared" si="2"/>
        <v/>
      </c>
      <c r="AE23" s="139" t="str">
        <f t="shared" si="12"/>
        <v>DC0</v>
      </c>
      <c r="AF23" s="140" t="e">
        <f>HLOOKUP(AE23,$AH$10:AZ23,COUNTIF($AE$7:AE23,"&lt;&gt;"&amp;""),FALSE)</f>
        <v>#N/A</v>
      </c>
      <c r="AG23" s="76" t="e">
        <f t="shared" ref="AG23:AG49" si="41">U23*BU23</f>
        <v>#N/A</v>
      </c>
      <c r="AH23" s="107" t="e">
        <f ca="1">VLOOKUP($AG23,INDIRECT(CONCATENATE($CR23,"!",VLOOKUP($CR23,$AG$3:AH$8,AH$2,FALSE))),1,TRUE)</f>
        <v>#N/A</v>
      </c>
      <c r="AI23" s="107" t="e">
        <f ca="1">VLOOKUP($AG23,INDIRECT(CONCATENATE($CR23,"!",VLOOKUP($CR23,$AG$3:AI$8,AI$2,FALSE))),1,TRUE)</f>
        <v>#N/A</v>
      </c>
      <c r="AJ23" s="107" t="e">
        <f ca="1">VLOOKUP($AG23,INDIRECT(CONCATENATE($CR23,"!",VLOOKUP($CR23,$AG$3:AJ$8,AJ$2,FALSE))),1,TRUE)</f>
        <v>#N/A</v>
      </c>
      <c r="AK23" s="107" t="e">
        <f ca="1">VLOOKUP($AG23,INDIRECT(CONCATENATE($CR23,"!",VLOOKUP($CR23,$AG$3:AK$8,AK$2,FALSE))),1,TRUE)</f>
        <v>#N/A</v>
      </c>
      <c r="AL23" s="107" t="e">
        <f ca="1">VLOOKUP($AG23,INDIRECT(CONCATENATE($CR23,"!",VLOOKUP($CR23,$AG$3:AL$8,AL$2,FALSE))),1,TRUE)</f>
        <v>#N/A</v>
      </c>
      <c r="AM23" s="107" t="e">
        <f ca="1">VLOOKUP($AG23,INDIRECT(CONCATENATE($CR23,"!",VLOOKUP($CR23,$AG$3:AM$8,AM$2,FALSE))),1,TRUE)</f>
        <v>#N/A</v>
      </c>
      <c r="AN23" s="107" t="e">
        <f ca="1">VLOOKUP($AG23,INDIRECT(CONCATENATE($CR23,"!",VLOOKUP($CR23,$AG$3:AN$8,AN$2,FALSE))),1,TRUE)</f>
        <v>#N/A</v>
      </c>
      <c r="AO23" s="107" t="e">
        <f ca="1">VLOOKUP($AG23,INDIRECT(CONCATENATE($CR23,"!",VLOOKUP($CR23,$AG$3:AO$8,AO$2,FALSE))),1,TRUE)</f>
        <v>#N/A</v>
      </c>
      <c r="AP23" s="107" t="e">
        <f ca="1">VLOOKUP($AG23,INDIRECT(CONCATENATE($CR23,"!",VLOOKUP($CR23,$AG$3:AP$8,AP$2,FALSE))),1,TRUE)</f>
        <v>#N/A</v>
      </c>
      <c r="AQ23" s="107" t="e">
        <f ca="1">VLOOKUP($AG23,INDIRECT(CONCATENATE($CR23,"!",VLOOKUP($CR23,$AG$3:AQ$8,AQ$2,FALSE))),1,TRUE)</f>
        <v>#N/A</v>
      </c>
      <c r="AR23" s="107" t="e">
        <f ca="1">VLOOKUP($AG23,INDIRECT(CONCATENATE($CR23,"!",VLOOKUP($CR23,$AG$3:AR$8,AR$2,FALSE))),1,TRUE)</f>
        <v>#N/A</v>
      </c>
      <c r="AS23" s="107" t="e">
        <f ca="1">VLOOKUP($AG23,INDIRECT(CONCATENATE($CR23,"!",VLOOKUP($CR23,$AG$3:AS$8,AS$2,FALSE))),1,TRUE)</f>
        <v>#N/A</v>
      </c>
      <c r="AT23" s="107" t="e">
        <f ca="1">VLOOKUP($AG23,INDIRECT(CONCATENATE($CR23,"!",VLOOKUP($CR23,$AG$3:AT$8,AT$2,FALSE))),1,TRUE)</f>
        <v>#N/A</v>
      </c>
      <c r="AU23" s="107"/>
      <c r="AV23" s="107"/>
      <c r="AW23" s="107"/>
      <c r="AX23" s="107"/>
      <c r="AY23" s="107"/>
      <c r="AZ23" s="107"/>
      <c r="BA23" s="71">
        <f t="shared" si="14"/>
        <v>1</v>
      </c>
      <c r="BB23" s="64">
        <f t="shared" si="14"/>
        <v>1</v>
      </c>
      <c r="BC23" s="64">
        <f t="shared" si="15"/>
        <v>1</v>
      </c>
      <c r="BD23" s="64">
        <f t="shared" si="15"/>
        <v>1</v>
      </c>
      <c r="BE23" s="64">
        <f t="shared" si="16"/>
        <v>1</v>
      </c>
      <c r="BF23" s="64">
        <f t="shared" si="17"/>
        <v>1</v>
      </c>
      <c r="BG23" s="64">
        <f t="shared" si="18"/>
        <v>1</v>
      </c>
      <c r="BH23" s="64">
        <f t="shared" si="3"/>
        <v>1</v>
      </c>
      <c r="BI23" s="64">
        <f t="shared" si="3"/>
        <v>1</v>
      </c>
      <c r="BJ23" s="64">
        <f t="shared" si="3"/>
        <v>1</v>
      </c>
      <c r="BK23" s="64">
        <f t="shared" si="3"/>
        <v>1</v>
      </c>
      <c r="BL23" s="64">
        <f t="shared" si="3"/>
        <v>1</v>
      </c>
      <c r="BM23" s="64">
        <f t="shared" si="3"/>
        <v>1</v>
      </c>
      <c r="BU23" s="72" t="e">
        <f>HLOOKUP(AE23,$BA$10:BT23,COUNTIF($AE$7:AE23,"&lt;&gt;"&amp;""),FALSE)</f>
        <v>#N/A</v>
      </c>
      <c r="BV23" s="64">
        <f t="shared" si="19"/>
        <v>1</v>
      </c>
      <c r="BW23" s="72" t="str">
        <f t="shared" si="20"/>
        <v/>
      </c>
      <c r="BX23" s="141" t="str">
        <f ca="1">IF(OR(AE23=$BB$10,AE23=$BD$10,AE23=$BK$10,AE23=$BL$10,AE23=$BM$10),VLOOKUP(BW23,INDIRECT(CONCATENATE(CR23,"!",HLOOKUP(AE23,$CU$10:CY23,CZ23,FALSE))),1,TRUE),"")</f>
        <v/>
      </c>
      <c r="BY23" s="107" t="e">
        <f t="shared" ca="1" si="21"/>
        <v>#N/A</v>
      </c>
      <c r="BZ23" s="107" t="e">
        <f t="shared" ca="1" si="22"/>
        <v>#N/A</v>
      </c>
      <c r="CA23" s="107" t="e">
        <f t="shared" ca="1" si="23"/>
        <v>#N/A</v>
      </c>
      <c r="CB23" s="107" t="e">
        <f t="shared" ca="1" si="24"/>
        <v>#N/A</v>
      </c>
      <c r="CC23" s="107" t="e">
        <f t="shared" ca="1" si="25"/>
        <v>#VALUE!</v>
      </c>
      <c r="CD23" s="73">
        <f>Worksheet!K18</f>
        <v>0</v>
      </c>
      <c r="CE23" s="73">
        <f>Worksheet!L18</f>
        <v>0</v>
      </c>
      <c r="CF23" s="73">
        <f>Worksheet!M18</f>
        <v>0</v>
      </c>
      <c r="CG23" s="73">
        <f>Worksheet!N18</f>
        <v>0</v>
      </c>
      <c r="CH23" s="73">
        <f>Worksheet!O18</f>
        <v>0</v>
      </c>
      <c r="CI23" s="159" t="e">
        <f t="shared" ca="1" si="26"/>
        <v>#VALUE!</v>
      </c>
      <c r="CJ23" s="159" t="e">
        <f t="shared" ca="1" si="27"/>
        <v>#VALUE!</v>
      </c>
      <c r="CK23" s="159" t="e">
        <f t="shared" ca="1" si="28"/>
        <v>#VALUE!</v>
      </c>
      <c r="CL23" s="159" t="e">
        <f t="shared" ca="1" si="29"/>
        <v>#VALUE!</v>
      </c>
      <c r="CM23" s="159" t="e">
        <f t="shared" ca="1" si="30"/>
        <v>#VALUE!</v>
      </c>
      <c r="CN23" s="136" t="e">
        <f t="shared" ref="CN23:CN49" ca="1" si="42">VLOOKUP(Q23,INDIRECT(CONCATENATE(CR23,"!",$CT23)),7,FALSE)</f>
        <v>#N/A</v>
      </c>
      <c r="CO23" s="108">
        <f>Worksheet!Q18</f>
        <v>0</v>
      </c>
      <c r="CP23" s="63" t="str">
        <f t="shared" si="32"/>
        <v>1</v>
      </c>
      <c r="CQ23" s="138" t="e">
        <f t="shared" ref="CQ23:CQ49" si="43">VALUE(CP23)*BU23</f>
        <v>#N/A</v>
      </c>
      <c r="CR23" s="63" t="str">
        <f t="shared" si="34"/>
        <v>Standard1</v>
      </c>
      <c r="CT23" s="117" t="str">
        <f t="shared" ref="CT23:CT49" ca="1" si="44">ADDRESS(4,2,1)&amp;":"&amp;ADDRESS(COUNTIF(INDIRECT(CONCATENATE(CR23,"!","C:C")),"&lt;&gt;"&amp;""),16,1)</f>
        <v>$B$4:$P$807</v>
      </c>
      <c r="CU23" s="107" t="str">
        <f>VLOOKUP($CR23,$CT$3:CU$8,2,FALSE)</f>
        <v>$I$189:$I$348</v>
      </c>
      <c r="CV23" s="107" t="str">
        <f>VLOOKUP($CR23,$CT$3:CV$8,3,FALSE)</f>
        <v>$I$349:$I$538</v>
      </c>
      <c r="CW23" s="107" t="str">
        <f>VLOOKUP($CR23,$CT$3:CW$8,4,FALSE)</f>
        <v>$I$539:$I$609</v>
      </c>
      <c r="CX23" s="107" t="str">
        <f>VLOOKUP($CR23,$CT$3:CX$8,5,FALSE)</f>
        <v>$I$610:$I$659</v>
      </c>
      <c r="CY23" s="107" t="str">
        <f>VLOOKUP($CR23,$CT$3:CY$8,6,FALSE)</f>
        <v>$I$660:$I$719</v>
      </c>
      <c r="CZ23" s="63">
        <f>COUNTIF($CU$10:CU23,"&lt;&gt;"&amp;"")</f>
        <v>14</v>
      </c>
      <c r="DB23" s="63" t="str">
        <f t="shared" si="4"/>
        <v/>
      </c>
      <c r="DC23" s="63" t="e">
        <f t="shared" ca="1" si="5"/>
        <v>#N/A</v>
      </c>
    </row>
    <row r="24" spans="17:107" x14ac:dyDescent="0.25">
      <c r="Q24" s="64" t="e">
        <f t="shared" ca="1" si="36"/>
        <v>#N/A</v>
      </c>
      <c r="R24" s="63" t="str">
        <f>IF(Worksheet!I19=$S$2,$S$2,IF(Worksheet!I19=$S$3,$S$3,$S$1))</f>
        <v>5502A</v>
      </c>
      <c r="S24" s="65" t="str">
        <f t="shared" ca="1" si="1"/>
        <v>*</v>
      </c>
      <c r="T24" s="60" t="e">
        <f t="shared" si="37"/>
        <v>#N/A</v>
      </c>
      <c r="U24" s="67">
        <f>IF(Worksheet!S19="%",ABS(Worksheet!Z19),ABS(Worksheet!U19))</f>
        <v>0</v>
      </c>
      <c r="V24" s="160">
        <f>IF(Worksheet!S19="%",Worksheet!AA19,Worksheet!S19)</f>
        <v>0</v>
      </c>
      <c r="W24" s="66" t="str">
        <f>IF(Worksheet!S19="%","",IF(Worksheet!Z19&lt;&gt;"",Worksheet!Z19,""))</f>
        <v/>
      </c>
      <c r="X24" s="66" t="str">
        <f>IF(Worksheet!S19="%","",IF(Worksheet!AA19&lt;&gt;"",Worksheet!AA19,""))</f>
        <v/>
      </c>
      <c r="Y24" s="68" t="str">
        <f t="shared" si="38"/>
        <v/>
      </c>
      <c r="Z24" s="68" t="str">
        <f t="shared" si="39"/>
        <v>0</v>
      </c>
      <c r="AA24" s="68" t="str">
        <f t="shared" si="40"/>
        <v>DC</v>
      </c>
      <c r="AB24" s="68" t="str">
        <f t="shared" si="11"/>
        <v>DC0</v>
      </c>
      <c r="AC24" s="68" t="str">
        <f>IF(Worksheet!H19&lt;&gt;"",Worksheet!H19,"")</f>
        <v/>
      </c>
      <c r="AD24" s="68" t="str">
        <f t="shared" si="2"/>
        <v/>
      </c>
      <c r="AE24" s="139" t="str">
        <f t="shared" si="12"/>
        <v>DC0</v>
      </c>
      <c r="AF24" s="140" t="e">
        <f>HLOOKUP(AE24,$AH$10:AZ24,COUNTIF($AE$7:AE24,"&lt;&gt;"&amp;""),FALSE)</f>
        <v>#N/A</v>
      </c>
      <c r="AG24" s="76" t="e">
        <f t="shared" si="41"/>
        <v>#N/A</v>
      </c>
      <c r="AH24" s="107" t="e">
        <f ca="1">VLOOKUP($AG24,INDIRECT(CONCATENATE($CR24,"!",VLOOKUP($CR24,$AG$3:AH$8,AH$2,FALSE))),1,TRUE)</f>
        <v>#N/A</v>
      </c>
      <c r="AI24" s="107" t="e">
        <f ca="1">VLOOKUP($AG24,INDIRECT(CONCATENATE($CR24,"!",VLOOKUP($CR24,$AG$3:AI$8,AI$2,FALSE))),1,TRUE)</f>
        <v>#N/A</v>
      </c>
      <c r="AJ24" s="107" t="e">
        <f ca="1">VLOOKUP($AG24,INDIRECT(CONCATENATE($CR24,"!",VLOOKUP($CR24,$AG$3:AJ$8,AJ$2,FALSE))),1,TRUE)</f>
        <v>#N/A</v>
      </c>
      <c r="AK24" s="107" t="e">
        <f ca="1">VLOOKUP($AG24,INDIRECT(CONCATENATE($CR24,"!",VLOOKUP($CR24,$AG$3:AK$8,AK$2,FALSE))),1,TRUE)</f>
        <v>#N/A</v>
      </c>
      <c r="AL24" s="107" t="e">
        <f ca="1">VLOOKUP($AG24,INDIRECT(CONCATENATE($CR24,"!",VLOOKUP($CR24,$AG$3:AL$8,AL$2,FALSE))),1,TRUE)</f>
        <v>#N/A</v>
      </c>
      <c r="AM24" s="107" t="e">
        <f ca="1">VLOOKUP($AG24,INDIRECT(CONCATENATE($CR24,"!",VLOOKUP($CR24,$AG$3:AM$8,AM$2,FALSE))),1,TRUE)</f>
        <v>#N/A</v>
      </c>
      <c r="AN24" s="107" t="e">
        <f ca="1">VLOOKUP($AG24,INDIRECT(CONCATENATE($CR24,"!",VLOOKUP($CR24,$AG$3:AN$8,AN$2,FALSE))),1,TRUE)</f>
        <v>#N/A</v>
      </c>
      <c r="AO24" s="107" t="e">
        <f ca="1">VLOOKUP($AG24,INDIRECT(CONCATENATE($CR24,"!",VLOOKUP($CR24,$AG$3:AO$8,AO$2,FALSE))),1,TRUE)</f>
        <v>#N/A</v>
      </c>
      <c r="AP24" s="107" t="e">
        <f ca="1">VLOOKUP($AG24,INDIRECT(CONCATENATE($CR24,"!",VLOOKUP($CR24,$AG$3:AP$8,AP$2,FALSE))),1,TRUE)</f>
        <v>#N/A</v>
      </c>
      <c r="AQ24" s="107" t="e">
        <f ca="1">VLOOKUP($AG24,INDIRECT(CONCATENATE($CR24,"!",VLOOKUP($CR24,$AG$3:AQ$8,AQ$2,FALSE))),1,TRUE)</f>
        <v>#N/A</v>
      </c>
      <c r="AR24" s="107" t="e">
        <f ca="1">VLOOKUP($AG24,INDIRECT(CONCATENATE($CR24,"!",VLOOKUP($CR24,$AG$3:AR$8,AR$2,FALSE))),1,TRUE)</f>
        <v>#N/A</v>
      </c>
      <c r="AS24" s="107" t="e">
        <f ca="1">VLOOKUP($AG24,INDIRECT(CONCATENATE($CR24,"!",VLOOKUP($CR24,$AG$3:AS$8,AS$2,FALSE))),1,TRUE)</f>
        <v>#N/A</v>
      </c>
      <c r="AT24" s="107" t="e">
        <f ca="1">VLOOKUP($AG24,INDIRECT(CONCATENATE($CR24,"!",VLOOKUP($CR24,$AG$3:AT$8,AT$2,FALSE))),1,TRUE)</f>
        <v>#N/A</v>
      </c>
      <c r="AU24" s="107"/>
      <c r="AV24" s="107"/>
      <c r="AW24" s="107"/>
      <c r="AX24" s="107"/>
      <c r="AY24" s="107"/>
      <c r="AZ24" s="107"/>
      <c r="BA24" s="71">
        <f t="shared" si="14"/>
        <v>1</v>
      </c>
      <c r="BB24" s="64">
        <f t="shared" si="14"/>
        <v>1</v>
      </c>
      <c r="BC24" s="64">
        <f t="shared" si="15"/>
        <v>1</v>
      </c>
      <c r="BD24" s="64">
        <f t="shared" si="15"/>
        <v>1</v>
      </c>
      <c r="BE24" s="64">
        <f t="shared" si="16"/>
        <v>1</v>
      </c>
      <c r="BF24" s="64">
        <f t="shared" si="17"/>
        <v>1</v>
      </c>
      <c r="BG24" s="64">
        <f t="shared" si="18"/>
        <v>1</v>
      </c>
      <c r="BH24" s="64">
        <f t="shared" si="3"/>
        <v>1</v>
      </c>
      <c r="BI24" s="64">
        <f t="shared" si="3"/>
        <v>1</v>
      </c>
      <c r="BJ24" s="64">
        <f t="shared" si="3"/>
        <v>1</v>
      </c>
      <c r="BK24" s="64">
        <f t="shared" si="3"/>
        <v>1</v>
      </c>
      <c r="BL24" s="64">
        <f t="shared" si="3"/>
        <v>1</v>
      </c>
      <c r="BM24" s="64">
        <f t="shared" si="3"/>
        <v>1</v>
      </c>
      <c r="BU24" s="72" t="e">
        <f>HLOOKUP(AE24,$BA$10:BT24,COUNTIF($AE$7:AE24,"&lt;&gt;"&amp;""),FALSE)</f>
        <v>#N/A</v>
      </c>
      <c r="BV24" s="64">
        <f t="shared" si="19"/>
        <v>1</v>
      </c>
      <c r="BW24" s="72" t="str">
        <f t="shared" si="20"/>
        <v/>
      </c>
      <c r="BX24" s="141" t="str">
        <f ca="1">IF(OR(AE24=$BB$10,AE24=$BD$10,AE24=$BK$10,AE24=$BL$10,AE24=$BM$10),VLOOKUP(BW24,INDIRECT(CONCATENATE(CR24,"!",HLOOKUP(AE24,$CU$10:CY24,CZ24,FALSE))),1,TRUE),"")</f>
        <v/>
      </c>
      <c r="BY24" s="107" t="e">
        <f t="shared" ca="1" si="21"/>
        <v>#N/A</v>
      </c>
      <c r="BZ24" s="107" t="e">
        <f t="shared" ca="1" si="22"/>
        <v>#N/A</v>
      </c>
      <c r="CA24" s="107" t="e">
        <f t="shared" ca="1" si="23"/>
        <v>#N/A</v>
      </c>
      <c r="CB24" s="107" t="e">
        <f t="shared" ca="1" si="24"/>
        <v>#N/A</v>
      </c>
      <c r="CC24" s="107" t="e">
        <f t="shared" ca="1" si="25"/>
        <v>#VALUE!</v>
      </c>
      <c r="CD24" s="73">
        <f>Worksheet!K19</f>
        <v>0</v>
      </c>
      <c r="CE24" s="73">
        <f>Worksheet!L19</f>
        <v>0</v>
      </c>
      <c r="CF24" s="73">
        <f>Worksheet!M19</f>
        <v>0</v>
      </c>
      <c r="CG24" s="73">
        <f>Worksheet!N19</f>
        <v>0</v>
      </c>
      <c r="CH24" s="73">
        <f>Worksheet!O19</f>
        <v>0</v>
      </c>
      <c r="CI24" s="159" t="e">
        <f t="shared" ca="1" si="26"/>
        <v>#VALUE!</v>
      </c>
      <c r="CJ24" s="159" t="e">
        <f t="shared" ca="1" si="27"/>
        <v>#VALUE!</v>
      </c>
      <c r="CK24" s="159" t="e">
        <f t="shared" ca="1" si="28"/>
        <v>#VALUE!</v>
      </c>
      <c r="CL24" s="159" t="e">
        <f t="shared" ca="1" si="29"/>
        <v>#VALUE!</v>
      </c>
      <c r="CM24" s="159" t="e">
        <f t="shared" ca="1" si="30"/>
        <v>#VALUE!</v>
      </c>
      <c r="CN24" s="136" t="e">
        <f t="shared" ca="1" si="42"/>
        <v>#N/A</v>
      </c>
      <c r="CO24" s="108">
        <f>Worksheet!Q19</f>
        <v>0</v>
      </c>
      <c r="CP24" s="63" t="str">
        <f t="shared" si="32"/>
        <v>1</v>
      </c>
      <c r="CQ24" s="138" t="e">
        <f t="shared" si="43"/>
        <v>#N/A</v>
      </c>
      <c r="CR24" s="63" t="str">
        <f t="shared" si="34"/>
        <v>Standard1</v>
      </c>
      <c r="CT24" s="117" t="str">
        <f t="shared" ca="1" si="44"/>
        <v>$B$4:$P$807</v>
      </c>
      <c r="CU24" s="107" t="str">
        <f>VLOOKUP($CR24,$CT$3:CU$8,2,FALSE)</f>
        <v>$I$189:$I$348</v>
      </c>
      <c r="CV24" s="107" t="str">
        <f>VLOOKUP($CR24,$CT$3:CV$8,3,FALSE)</f>
        <v>$I$349:$I$538</v>
      </c>
      <c r="CW24" s="107" t="str">
        <f>VLOOKUP($CR24,$CT$3:CW$8,4,FALSE)</f>
        <v>$I$539:$I$609</v>
      </c>
      <c r="CX24" s="107" t="str">
        <f>VLOOKUP($CR24,$CT$3:CX$8,5,FALSE)</f>
        <v>$I$610:$I$659</v>
      </c>
      <c r="CY24" s="107" t="str">
        <f>VLOOKUP($CR24,$CT$3:CY$8,6,FALSE)</f>
        <v>$I$660:$I$719</v>
      </c>
      <c r="CZ24" s="63">
        <f>COUNTIF($CU$10:CU24,"&lt;&gt;"&amp;"")</f>
        <v>15</v>
      </c>
      <c r="DB24" s="63" t="str">
        <f t="shared" si="4"/>
        <v/>
      </c>
      <c r="DC24" s="63" t="e">
        <f t="shared" ca="1" si="5"/>
        <v>#N/A</v>
      </c>
    </row>
    <row r="25" spans="17:107" x14ac:dyDescent="0.25">
      <c r="Q25" s="64" t="e">
        <f t="shared" ca="1" si="36"/>
        <v>#N/A</v>
      </c>
      <c r="R25" s="63" t="str">
        <f>IF(Worksheet!I20=$S$2,$S$2,IF(Worksheet!I20=$S$3,$S$3,$S$1))</f>
        <v>5502A</v>
      </c>
      <c r="S25" s="65" t="str">
        <f t="shared" ca="1" si="1"/>
        <v>*</v>
      </c>
      <c r="T25" s="60" t="e">
        <f t="shared" si="37"/>
        <v>#N/A</v>
      </c>
      <c r="U25" s="67">
        <f>IF(Worksheet!S20="%",ABS(Worksheet!Z20),ABS(Worksheet!U20))</f>
        <v>0</v>
      </c>
      <c r="V25" s="160">
        <f>IF(Worksheet!S20="%",Worksheet!AA20,Worksheet!S20)</f>
        <v>0</v>
      </c>
      <c r="W25" s="66" t="str">
        <f>IF(Worksheet!S20="%","",IF(Worksheet!Z20&lt;&gt;"",Worksheet!Z20,""))</f>
        <v/>
      </c>
      <c r="X25" s="66" t="str">
        <f>IF(Worksheet!S20="%","",IF(Worksheet!AA20&lt;&gt;"",Worksheet!AA20,""))</f>
        <v/>
      </c>
      <c r="Y25" s="68" t="str">
        <f t="shared" si="38"/>
        <v/>
      </c>
      <c r="Z25" s="68" t="str">
        <f t="shared" si="39"/>
        <v>0</v>
      </c>
      <c r="AA25" s="68" t="str">
        <f t="shared" si="40"/>
        <v>DC</v>
      </c>
      <c r="AB25" s="68" t="str">
        <f t="shared" si="11"/>
        <v>DC0</v>
      </c>
      <c r="AC25" s="68" t="str">
        <f>IF(Worksheet!H20&lt;&gt;"",Worksheet!H20,"")</f>
        <v/>
      </c>
      <c r="AD25" s="68" t="str">
        <f t="shared" si="2"/>
        <v/>
      </c>
      <c r="AE25" s="139" t="str">
        <f t="shared" si="12"/>
        <v>DC0</v>
      </c>
      <c r="AF25" s="140" t="e">
        <f>HLOOKUP(AE25,$AH$10:AZ25,COUNTIF($AE$7:AE25,"&lt;&gt;"&amp;""),FALSE)</f>
        <v>#N/A</v>
      </c>
      <c r="AG25" s="76" t="e">
        <f t="shared" si="41"/>
        <v>#N/A</v>
      </c>
      <c r="AH25" s="107" t="e">
        <f ca="1">VLOOKUP($AG25,INDIRECT(CONCATENATE($CR25,"!",VLOOKUP($CR25,$AG$3:AH$8,AH$2,FALSE))),1,TRUE)</f>
        <v>#N/A</v>
      </c>
      <c r="AI25" s="107" t="e">
        <f ca="1">VLOOKUP($AG25,INDIRECT(CONCATENATE($CR25,"!",VLOOKUP($CR25,$AG$3:AI$8,AI$2,FALSE))),1,TRUE)</f>
        <v>#N/A</v>
      </c>
      <c r="AJ25" s="107" t="e">
        <f ca="1">VLOOKUP($AG25,INDIRECT(CONCATENATE($CR25,"!",VLOOKUP($CR25,$AG$3:AJ$8,AJ$2,FALSE))),1,TRUE)</f>
        <v>#N/A</v>
      </c>
      <c r="AK25" s="107" t="e">
        <f ca="1">VLOOKUP($AG25,INDIRECT(CONCATENATE($CR25,"!",VLOOKUP($CR25,$AG$3:AK$8,AK$2,FALSE))),1,TRUE)</f>
        <v>#N/A</v>
      </c>
      <c r="AL25" s="107" t="e">
        <f ca="1">VLOOKUP($AG25,INDIRECT(CONCATENATE($CR25,"!",VLOOKUP($CR25,$AG$3:AL$8,AL$2,FALSE))),1,TRUE)</f>
        <v>#N/A</v>
      </c>
      <c r="AM25" s="107" t="e">
        <f ca="1">VLOOKUP($AG25,INDIRECT(CONCATENATE($CR25,"!",VLOOKUP($CR25,$AG$3:AM$8,AM$2,FALSE))),1,TRUE)</f>
        <v>#N/A</v>
      </c>
      <c r="AN25" s="107" t="e">
        <f ca="1">VLOOKUP($AG25,INDIRECT(CONCATENATE($CR25,"!",VLOOKUP($CR25,$AG$3:AN$8,AN$2,FALSE))),1,TRUE)</f>
        <v>#N/A</v>
      </c>
      <c r="AO25" s="107" t="e">
        <f ca="1">VLOOKUP($AG25,INDIRECT(CONCATENATE($CR25,"!",VLOOKUP($CR25,$AG$3:AO$8,AO$2,FALSE))),1,TRUE)</f>
        <v>#N/A</v>
      </c>
      <c r="AP25" s="107" t="e">
        <f ca="1">VLOOKUP($AG25,INDIRECT(CONCATENATE($CR25,"!",VLOOKUP($CR25,$AG$3:AP$8,AP$2,FALSE))),1,TRUE)</f>
        <v>#N/A</v>
      </c>
      <c r="AQ25" s="107" t="e">
        <f ca="1">VLOOKUP($AG25,INDIRECT(CONCATENATE($CR25,"!",VLOOKUP($CR25,$AG$3:AQ$8,AQ$2,FALSE))),1,TRUE)</f>
        <v>#N/A</v>
      </c>
      <c r="AR25" s="107" t="e">
        <f ca="1">VLOOKUP($AG25,INDIRECT(CONCATENATE($CR25,"!",VLOOKUP($CR25,$AG$3:AR$8,AR$2,FALSE))),1,TRUE)</f>
        <v>#N/A</v>
      </c>
      <c r="AS25" s="107" t="e">
        <f ca="1">VLOOKUP($AG25,INDIRECT(CONCATENATE($CR25,"!",VLOOKUP($CR25,$AG$3:AS$8,AS$2,FALSE))),1,TRUE)</f>
        <v>#N/A</v>
      </c>
      <c r="AT25" s="107" t="e">
        <f ca="1">VLOOKUP($AG25,INDIRECT(CONCATENATE($CR25,"!",VLOOKUP($CR25,$AG$3:AT$8,AT$2,FALSE))),1,TRUE)</f>
        <v>#N/A</v>
      </c>
      <c r="AU25" s="107"/>
      <c r="AV25" s="107"/>
      <c r="AW25" s="107"/>
      <c r="AX25" s="107"/>
      <c r="AY25" s="107"/>
      <c r="AZ25" s="107"/>
      <c r="BA25" s="71">
        <f t="shared" si="14"/>
        <v>1</v>
      </c>
      <c r="BB25" s="64">
        <f t="shared" si="14"/>
        <v>1</v>
      </c>
      <c r="BC25" s="64">
        <f t="shared" si="15"/>
        <v>1</v>
      </c>
      <c r="BD25" s="64">
        <f t="shared" si="15"/>
        <v>1</v>
      </c>
      <c r="BE25" s="64">
        <f t="shared" si="16"/>
        <v>1</v>
      </c>
      <c r="BF25" s="64">
        <f t="shared" si="17"/>
        <v>1</v>
      </c>
      <c r="BG25" s="64">
        <f t="shared" si="18"/>
        <v>1</v>
      </c>
      <c r="BH25" s="64">
        <f t="shared" si="3"/>
        <v>1</v>
      </c>
      <c r="BI25" s="64">
        <f t="shared" si="3"/>
        <v>1</v>
      </c>
      <c r="BJ25" s="64">
        <f t="shared" si="3"/>
        <v>1</v>
      </c>
      <c r="BK25" s="64">
        <f t="shared" si="3"/>
        <v>1</v>
      </c>
      <c r="BL25" s="64">
        <f t="shared" si="3"/>
        <v>1</v>
      </c>
      <c r="BM25" s="64">
        <f t="shared" si="3"/>
        <v>1</v>
      </c>
      <c r="BU25" s="72" t="e">
        <f>HLOOKUP(AE25,$BA$10:BT25,COUNTIF($AE$7:AE25,"&lt;&gt;"&amp;""),FALSE)</f>
        <v>#N/A</v>
      </c>
      <c r="BV25" s="64">
        <f t="shared" si="19"/>
        <v>1</v>
      </c>
      <c r="BW25" s="72" t="str">
        <f t="shared" si="20"/>
        <v/>
      </c>
      <c r="BX25" s="141" t="str">
        <f ca="1">IF(OR(AE25=$BB$10,AE25=$BD$10,AE25=$BK$10,AE25=$BL$10,AE25=$BM$10),VLOOKUP(BW25,INDIRECT(CONCATENATE(CR25,"!",HLOOKUP(AE25,$CU$10:CY25,CZ25,FALSE))),1,TRUE),"")</f>
        <v/>
      </c>
      <c r="BY25" s="107" t="e">
        <f t="shared" ca="1" si="21"/>
        <v>#N/A</v>
      </c>
      <c r="BZ25" s="107" t="e">
        <f t="shared" ca="1" si="22"/>
        <v>#N/A</v>
      </c>
      <c r="CA25" s="107" t="e">
        <f t="shared" ca="1" si="23"/>
        <v>#N/A</v>
      </c>
      <c r="CB25" s="107" t="e">
        <f t="shared" ca="1" si="24"/>
        <v>#N/A</v>
      </c>
      <c r="CC25" s="107" t="e">
        <f t="shared" ca="1" si="25"/>
        <v>#VALUE!</v>
      </c>
      <c r="CD25" s="73">
        <f>Worksheet!K20</f>
        <v>0</v>
      </c>
      <c r="CE25" s="73">
        <f>Worksheet!L20</f>
        <v>0</v>
      </c>
      <c r="CF25" s="73">
        <f>Worksheet!M20</f>
        <v>0</v>
      </c>
      <c r="CG25" s="73">
        <f>Worksheet!N20</f>
        <v>0</v>
      </c>
      <c r="CH25" s="73">
        <f>Worksheet!O20</f>
        <v>0</v>
      </c>
      <c r="CI25" s="159" t="e">
        <f t="shared" ca="1" si="26"/>
        <v>#VALUE!</v>
      </c>
      <c r="CJ25" s="159" t="e">
        <f t="shared" ca="1" si="27"/>
        <v>#VALUE!</v>
      </c>
      <c r="CK25" s="159" t="e">
        <f t="shared" ca="1" si="28"/>
        <v>#VALUE!</v>
      </c>
      <c r="CL25" s="159" t="e">
        <f t="shared" ca="1" si="29"/>
        <v>#VALUE!</v>
      </c>
      <c r="CM25" s="159" t="e">
        <f t="shared" ca="1" si="30"/>
        <v>#VALUE!</v>
      </c>
      <c r="CN25" s="136" t="e">
        <f t="shared" ca="1" si="42"/>
        <v>#N/A</v>
      </c>
      <c r="CO25" s="108">
        <f>Worksheet!Q20</f>
        <v>0</v>
      </c>
      <c r="CP25" s="63" t="str">
        <f t="shared" si="32"/>
        <v>1</v>
      </c>
      <c r="CQ25" s="138" t="e">
        <f t="shared" si="43"/>
        <v>#N/A</v>
      </c>
      <c r="CR25" s="63" t="str">
        <f t="shared" si="34"/>
        <v>Standard1</v>
      </c>
      <c r="CT25" s="117" t="str">
        <f t="shared" ca="1" si="44"/>
        <v>$B$4:$P$807</v>
      </c>
      <c r="CU25" s="107" t="str">
        <f>VLOOKUP($CR25,$CT$3:CU$8,2,FALSE)</f>
        <v>$I$189:$I$348</v>
      </c>
      <c r="CV25" s="107" t="str">
        <f>VLOOKUP($CR25,$CT$3:CV$8,3,FALSE)</f>
        <v>$I$349:$I$538</v>
      </c>
      <c r="CW25" s="107" t="str">
        <f>VLOOKUP($CR25,$CT$3:CW$8,4,FALSE)</f>
        <v>$I$539:$I$609</v>
      </c>
      <c r="CX25" s="107" t="str">
        <f>VLOOKUP($CR25,$CT$3:CX$8,5,FALSE)</f>
        <v>$I$610:$I$659</v>
      </c>
      <c r="CY25" s="107" t="str">
        <f>VLOOKUP($CR25,$CT$3:CY$8,6,FALSE)</f>
        <v>$I$660:$I$719</v>
      </c>
      <c r="CZ25" s="63">
        <f>COUNTIF($CU$10:CU25,"&lt;&gt;"&amp;"")</f>
        <v>16</v>
      </c>
      <c r="DB25" s="63" t="str">
        <f t="shared" si="4"/>
        <v/>
      </c>
      <c r="DC25" s="63" t="e">
        <f t="shared" ca="1" si="5"/>
        <v>#N/A</v>
      </c>
    </row>
    <row r="26" spans="17:107" x14ac:dyDescent="0.25">
      <c r="Q26" s="64" t="e">
        <f t="shared" ca="1" si="36"/>
        <v>#N/A</v>
      </c>
      <c r="R26" s="63" t="str">
        <f>IF(Worksheet!I21=$S$2,$S$2,IF(Worksheet!I21=$S$3,$S$3,$S$1))</f>
        <v>5502A</v>
      </c>
      <c r="S26" s="65" t="str">
        <f t="shared" ca="1" si="1"/>
        <v>*</v>
      </c>
      <c r="T26" s="60" t="e">
        <f t="shared" si="37"/>
        <v>#N/A</v>
      </c>
      <c r="U26" s="67">
        <f>IF(Worksheet!S21="%",ABS(Worksheet!Z21),ABS(Worksheet!U21))</f>
        <v>0</v>
      </c>
      <c r="V26" s="160">
        <f>IF(Worksheet!S21="%",Worksheet!AA21,Worksheet!S21)</f>
        <v>0</v>
      </c>
      <c r="W26" s="66" t="str">
        <f>IF(Worksheet!S21="%","",IF(Worksheet!Z21&lt;&gt;"",Worksheet!Z21,""))</f>
        <v/>
      </c>
      <c r="X26" s="66" t="str">
        <f>IF(Worksheet!S21="%","",IF(Worksheet!AA21&lt;&gt;"",Worksheet!AA21,""))</f>
        <v/>
      </c>
      <c r="Y26" s="68" t="str">
        <f t="shared" si="38"/>
        <v/>
      </c>
      <c r="Z26" s="68" t="str">
        <f t="shared" si="39"/>
        <v>0</v>
      </c>
      <c r="AA26" s="68" t="str">
        <f t="shared" si="40"/>
        <v>DC</v>
      </c>
      <c r="AB26" s="68" t="str">
        <f t="shared" si="11"/>
        <v>DC0</v>
      </c>
      <c r="AC26" s="68" t="str">
        <f>IF(Worksheet!H21&lt;&gt;"",Worksheet!H21,"")</f>
        <v/>
      </c>
      <c r="AD26" s="68" t="str">
        <f t="shared" si="2"/>
        <v/>
      </c>
      <c r="AE26" s="139" t="str">
        <f t="shared" si="12"/>
        <v>DC0</v>
      </c>
      <c r="AF26" s="140" t="e">
        <f>HLOOKUP(AE26,$AH$10:AZ26,COUNTIF($AE$7:AE26,"&lt;&gt;"&amp;""),FALSE)</f>
        <v>#N/A</v>
      </c>
      <c r="AG26" s="76" t="e">
        <f t="shared" si="41"/>
        <v>#N/A</v>
      </c>
      <c r="AH26" s="107" t="e">
        <f ca="1">VLOOKUP($AG26,INDIRECT(CONCATENATE($CR26,"!",VLOOKUP($CR26,$AG$3:AH$8,AH$2,FALSE))),1,TRUE)</f>
        <v>#N/A</v>
      </c>
      <c r="AI26" s="107" t="e">
        <f ca="1">VLOOKUP($AG26,INDIRECT(CONCATENATE($CR26,"!",VLOOKUP($CR26,$AG$3:AI$8,AI$2,FALSE))),1,TRUE)</f>
        <v>#N/A</v>
      </c>
      <c r="AJ26" s="107" t="e">
        <f ca="1">VLOOKUP($AG26,INDIRECT(CONCATENATE($CR26,"!",VLOOKUP($CR26,$AG$3:AJ$8,AJ$2,FALSE))),1,TRUE)</f>
        <v>#N/A</v>
      </c>
      <c r="AK26" s="107" t="e">
        <f ca="1">VLOOKUP($AG26,INDIRECT(CONCATENATE($CR26,"!",VLOOKUP($CR26,$AG$3:AK$8,AK$2,FALSE))),1,TRUE)</f>
        <v>#N/A</v>
      </c>
      <c r="AL26" s="107" t="e">
        <f ca="1">VLOOKUP($AG26,INDIRECT(CONCATENATE($CR26,"!",VLOOKUP($CR26,$AG$3:AL$8,AL$2,FALSE))),1,TRUE)</f>
        <v>#N/A</v>
      </c>
      <c r="AM26" s="107" t="e">
        <f ca="1">VLOOKUP($AG26,INDIRECT(CONCATENATE($CR26,"!",VLOOKUP($CR26,$AG$3:AM$8,AM$2,FALSE))),1,TRUE)</f>
        <v>#N/A</v>
      </c>
      <c r="AN26" s="107" t="e">
        <f ca="1">VLOOKUP($AG26,INDIRECT(CONCATENATE($CR26,"!",VLOOKUP($CR26,$AG$3:AN$8,AN$2,FALSE))),1,TRUE)</f>
        <v>#N/A</v>
      </c>
      <c r="AO26" s="107" t="e">
        <f ca="1">VLOOKUP($AG26,INDIRECT(CONCATENATE($CR26,"!",VLOOKUP($CR26,$AG$3:AO$8,AO$2,FALSE))),1,TRUE)</f>
        <v>#N/A</v>
      </c>
      <c r="AP26" s="107" t="e">
        <f ca="1">VLOOKUP($AG26,INDIRECT(CONCATENATE($CR26,"!",VLOOKUP($CR26,$AG$3:AP$8,AP$2,FALSE))),1,TRUE)</f>
        <v>#N/A</v>
      </c>
      <c r="AQ26" s="107" t="e">
        <f ca="1">VLOOKUP($AG26,INDIRECT(CONCATENATE($CR26,"!",VLOOKUP($CR26,$AG$3:AQ$8,AQ$2,FALSE))),1,TRUE)</f>
        <v>#N/A</v>
      </c>
      <c r="AR26" s="107" t="e">
        <f ca="1">VLOOKUP($AG26,INDIRECT(CONCATENATE($CR26,"!",VLOOKUP($CR26,$AG$3:AR$8,AR$2,FALSE))),1,TRUE)</f>
        <v>#N/A</v>
      </c>
      <c r="AS26" s="107" t="e">
        <f ca="1">VLOOKUP($AG26,INDIRECT(CONCATENATE($CR26,"!",VLOOKUP($CR26,$AG$3:AS$8,AS$2,FALSE))),1,TRUE)</f>
        <v>#N/A</v>
      </c>
      <c r="AT26" s="107" t="e">
        <f ca="1">VLOOKUP($AG26,INDIRECT(CONCATENATE($CR26,"!",VLOOKUP($CR26,$AG$3:AT$8,AT$2,FALSE))),1,TRUE)</f>
        <v>#N/A</v>
      </c>
      <c r="AU26" s="107"/>
      <c r="AV26" s="107"/>
      <c r="AW26" s="107"/>
      <c r="AX26" s="107"/>
      <c r="AY26" s="107"/>
      <c r="AZ26" s="107"/>
      <c r="BA26" s="71">
        <f t="shared" si="14"/>
        <v>1</v>
      </c>
      <c r="BB26" s="64">
        <f t="shared" si="14"/>
        <v>1</v>
      </c>
      <c r="BC26" s="64">
        <f t="shared" si="15"/>
        <v>1</v>
      </c>
      <c r="BD26" s="64">
        <f t="shared" si="15"/>
        <v>1</v>
      </c>
      <c r="BE26" s="64">
        <f t="shared" si="16"/>
        <v>1</v>
      </c>
      <c r="BF26" s="64">
        <f t="shared" si="17"/>
        <v>1</v>
      </c>
      <c r="BG26" s="64">
        <f t="shared" si="18"/>
        <v>1</v>
      </c>
      <c r="BH26" s="64">
        <f t="shared" si="3"/>
        <v>1</v>
      </c>
      <c r="BI26" s="64">
        <f t="shared" si="3"/>
        <v>1</v>
      </c>
      <c r="BJ26" s="64">
        <f t="shared" si="3"/>
        <v>1</v>
      </c>
      <c r="BK26" s="64">
        <f t="shared" si="3"/>
        <v>1</v>
      </c>
      <c r="BL26" s="64">
        <f t="shared" si="3"/>
        <v>1</v>
      </c>
      <c r="BM26" s="64">
        <f t="shared" si="3"/>
        <v>1</v>
      </c>
      <c r="BU26" s="72" t="e">
        <f>HLOOKUP(AE26,$BA$10:BT26,COUNTIF($AE$7:AE26,"&lt;&gt;"&amp;""),FALSE)</f>
        <v>#N/A</v>
      </c>
      <c r="BV26" s="64">
        <f t="shared" si="19"/>
        <v>1</v>
      </c>
      <c r="BW26" s="72" t="str">
        <f t="shared" si="20"/>
        <v/>
      </c>
      <c r="BX26" s="141" t="str">
        <f ca="1">IF(OR(AE26=$BB$10,AE26=$BD$10,AE26=$BK$10,AE26=$BL$10,AE26=$BM$10),VLOOKUP(BW26,INDIRECT(CONCATENATE(CR26,"!",HLOOKUP(AE26,$CU$10:CY26,CZ26,FALSE))),1,TRUE),"")</f>
        <v/>
      </c>
      <c r="BY26" s="107" t="e">
        <f t="shared" ca="1" si="21"/>
        <v>#N/A</v>
      </c>
      <c r="BZ26" s="107" t="e">
        <f t="shared" ca="1" si="22"/>
        <v>#N/A</v>
      </c>
      <c r="CA26" s="107" t="e">
        <f t="shared" ca="1" si="23"/>
        <v>#N/A</v>
      </c>
      <c r="CB26" s="107" t="e">
        <f t="shared" ca="1" si="24"/>
        <v>#N/A</v>
      </c>
      <c r="CC26" s="107" t="e">
        <f t="shared" ca="1" si="25"/>
        <v>#VALUE!</v>
      </c>
      <c r="CD26" s="73">
        <f>Worksheet!K21</f>
        <v>0</v>
      </c>
      <c r="CE26" s="73">
        <f>Worksheet!L21</f>
        <v>0</v>
      </c>
      <c r="CF26" s="73">
        <f>Worksheet!M21</f>
        <v>0</v>
      </c>
      <c r="CG26" s="73">
        <f>Worksheet!N21</f>
        <v>0</v>
      </c>
      <c r="CH26" s="73">
        <f>Worksheet!O21</f>
        <v>0</v>
      </c>
      <c r="CI26" s="159" t="e">
        <f t="shared" ca="1" si="26"/>
        <v>#VALUE!</v>
      </c>
      <c r="CJ26" s="159" t="e">
        <f t="shared" ca="1" si="27"/>
        <v>#VALUE!</v>
      </c>
      <c r="CK26" s="159" t="e">
        <f t="shared" ca="1" si="28"/>
        <v>#VALUE!</v>
      </c>
      <c r="CL26" s="159" t="e">
        <f t="shared" ca="1" si="29"/>
        <v>#VALUE!</v>
      </c>
      <c r="CM26" s="159" t="e">
        <f t="shared" ca="1" si="30"/>
        <v>#VALUE!</v>
      </c>
      <c r="CN26" s="136" t="e">
        <f t="shared" ca="1" si="42"/>
        <v>#N/A</v>
      </c>
      <c r="CO26" s="108">
        <f>Worksheet!Q21</f>
        <v>0</v>
      </c>
      <c r="CP26" s="63" t="str">
        <f t="shared" si="32"/>
        <v>1</v>
      </c>
      <c r="CQ26" s="138" t="e">
        <f t="shared" si="43"/>
        <v>#N/A</v>
      </c>
      <c r="CR26" s="63" t="str">
        <f t="shared" si="34"/>
        <v>Standard1</v>
      </c>
      <c r="CT26" s="117" t="str">
        <f t="shared" ca="1" si="44"/>
        <v>$B$4:$P$807</v>
      </c>
      <c r="CU26" s="107" t="str">
        <f>VLOOKUP($CR26,$CT$3:CU$8,2,FALSE)</f>
        <v>$I$189:$I$348</v>
      </c>
      <c r="CV26" s="107" t="str">
        <f>VLOOKUP($CR26,$CT$3:CV$8,3,FALSE)</f>
        <v>$I$349:$I$538</v>
      </c>
      <c r="CW26" s="107" t="str">
        <f>VLOOKUP($CR26,$CT$3:CW$8,4,FALSE)</f>
        <v>$I$539:$I$609</v>
      </c>
      <c r="CX26" s="107" t="str">
        <f>VLOOKUP($CR26,$CT$3:CX$8,5,FALSE)</f>
        <v>$I$610:$I$659</v>
      </c>
      <c r="CY26" s="107" t="str">
        <f>VLOOKUP($CR26,$CT$3:CY$8,6,FALSE)</f>
        <v>$I$660:$I$719</v>
      </c>
      <c r="CZ26" s="63">
        <f>COUNTIF($CU$10:CU26,"&lt;&gt;"&amp;"")</f>
        <v>17</v>
      </c>
      <c r="DB26" s="63" t="str">
        <f t="shared" si="4"/>
        <v/>
      </c>
      <c r="DC26" s="63" t="e">
        <f t="shared" ca="1" si="5"/>
        <v>#N/A</v>
      </c>
    </row>
    <row r="27" spans="17:107" x14ac:dyDescent="0.25">
      <c r="Q27" s="64" t="e">
        <f t="shared" ca="1" si="36"/>
        <v>#N/A</v>
      </c>
      <c r="R27" s="63" t="str">
        <f>IF(Worksheet!I22=$S$2,$S$2,IF(Worksheet!I22=$S$3,$S$3,$S$1))</f>
        <v>5502A</v>
      </c>
      <c r="S27" s="65" t="str">
        <f t="shared" ca="1" si="1"/>
        <v>*</v>
      </c>
      <c r="T27" s="60" t="e">
        <f t="shared" si="37"/>
        <v>#N/A</v>
      </c>
      <c r="U27" s="67">
        <f>IF(Worksheet!S22="%",ABS(Worksheet!Z22),ABS(Worksheet!U22))</f>
        <v>0</v>
      </c>
      <c r="V27" s="160">
        <f>IF(Worksheet!S22="%",Worksheet!AA22,Worksheet!S22)</f>
        <v>0</v>
      </c>
      <c r="W27" s="66" t="str">
        <f>IF(Worksheet!S22="%","",IF(Worksheet!Z22&lt;&gt;"",Worksheet!Z22,""))</f>
        <v/>
      </c>
      <c r="X27" s="66" t="str">
        <f>IF(Worksheet!S22="%","",IF(Worksheet!AA22&lt;&gt;"",Worksheet!AA22,""))</f>
        <v/>
      </c>
      <c r="Y27" s="68" t="str">
        <f t="shared" si="38"/>
        <v/>
      </c>
      <c r="Z27" s="68" t="str">
        <f t="shared" si="39"/>
        <v>0</v>
      </c>
      <c r="AA27" s="68" t="str">
        <f t="shared" si="40"/>
        <v>DC</v>
      </c>
      <c r="AB27" s="68" t="str">
        <f t="shared" si="11"/>
        <v>DC0</v>
      </c>
      <c r="AC27" s="68" t="str">
        <f>IF(Worksheet!H22&lt;&gt;"",Worksheet!H22,"")</f>
        <v/>
      </c>
      <c r="AD27" s="68" t="str">
        <f t="shared" si="2"/>
        <v/>
      </c>
      <c r="AE27" s="139" t="str">
        <f t="shared" si="12"/>
        <v>DC0</v>
      </c>
      <c r="AF27" s="140" t="e">
        <f>HLOOKUP(AE27,$AH$10:AZ27,COUNTIF($AE$7:AE27,"&lt;&gt;"&amp;""),FALSE)</f>
        <v>#N/A</v>
      </c>
      <c r="AG27" s="76" t="e">
        <f t="shared" si="41"/>
        <v>#N/A</v>
      </c>
      <c r="AH27" s="107" t="e">
        <f ca="1">VLOOKUP($AG27,INDIRECT(CONCATENATE($CR27,"!",VLOOKUP($CR27,$AG$3:AH$8,AH$2,FALSE))),1,TRUE)</f>
        <v>#N/A</v>
      </c>
      <c r="AI27" s="107" t="e">
        <f ca="1">VLOOKUP($AG27,INDIRECT(CONCATENATE($CR27,"!",VLOOKUP($CR27,$AG$3:AI$8,AI$2,FALSE))),1,TRUE)</f>
        <v>#N/A</v>
      </c>
      <c r="AJ27" s="107" t="e">
        <f ca="1">VLOOKUP($AG27,INDIRECT(CONCATENATE($CR27,"!",VLOOKUP($CR27,$AG$3:AJ$8,AJ$2,FALSE))),1,TRUE)</f>
        <v>#N/A</v>
      </c>
      <c r="AK27" s="107" t="e">
        <f ca="1">VLOOKUP($AG27,INDIRECT(CONCATENATE($CR27,"!",VLOOKUP($CR27,$AG$3:AK$8,AK$2,FALSE))),1,TRUE)</f>
        <v>#N/A</v>
      </c>
      <c r="AL27" s="107" t="e">
        <f ca="1">VLOOKUP($AG27,INDIRECT(CONCATENATE($CR27,"!",VLOOKUP($CR27,$AG$3:AL$8,AL$2,FALSE))),1,TRUE)</f>
        <v>#N/A</v>
      </c>
      <c r="AM27" s="107" t="e">
        <f ca="1">VLOOKUP($AG27,INDIRECT(CONCATENATE($CR27,"!",VLOOKUP($CR27,$AG$3:AM$8,AM$2,FALSE))),1,TRUE)</f>
        <v>#N/A</v>
      </c>
      <c r="AN27" s="107" t="e">
        <f ca="1">VLOOKUP($AG27,INDIRECT(CONCATENATE($CR27,"!",VLOOKUP($CR27,$AG$3:AN$8,AN$2,FALSE))),1,TRUE)</f>
        <v>#N/A</v>
      </c>
      <c r="AO27" s="107" t="e">
        <f ca="1">VLOOKUP($AG27,INDIRECT(CONCATENATE($CR27,"!",VLOOKUP($CR27,$AG$3:AO$8,AO$2,FALSE))),1,TRUE)</f>
        <v>#N/A</v>
      </c>
      <c r="AP27" s="107" t="e">
        <f ca="1">VLOOKUP($AG27,INDIRECT(CONCATENATE($CR27,"!",VLOOKUP($CR27,$AG$3:AP$8,AP$2,FALSE))),1,TRUE)</f>
        <v>#N/A</v>
      </c>
      <c r="AQ27" s="107" t="e">
        <f ca="1">VLOOKUP($AG27,INDIRECT(CONCATENATE($CR27,"!",VLOOKUP($CR27,$AG$3:AQ$8,AQ$2,FALSE))),1,TRUE)</f>
        <v>#N/A</v>
      </c>
      <c r="AR27" s="107" t="e">
        <f ca="1">VLOOKUP($AG27,INDIRECT(CONCATENATE($CR27,"!",VLOOKUP($CR27,$AG$3:AR$8,AR$2,FALSE))),1,TRUE)</f>
        <v>#N/A</v>
      </c>
      <c r="AS27" s="107" t="e">
        <f ca="1">VLOOKUP($AG27,INDIRECT(CONCATENATE($CR27,"!",VLOOKUP($CR27,$AG$3:AS$8,AS$2,FALSE))),1,TRUE)</f>
        <v>#N/A</v>
      </c>
      <c r="AT27" s="107" t="e">
        <f ca="1">VLOOKUP($AG27,INDIRECT(CONCATENATE($CR27,"!",VLOOKUP($CR27,$AG$3:AT$8,AT$2,FALSE))),1,TRUE)</f>
        <v>#N/A</v>
      </c>
      <c r="AU27" s="107"/>
      <c r="AV27" s="107"/>
      <c r="AW27" s="107"/>
      <c r="AX27" s="107"/>
      <c r="AY27" s="107"/>
      <c r="AZ27" s="107"/>
      <c r="BA27" s="71">
        <f t="shared" si="14"/>
        <v>1</v>
      </c>
      <c r="BB27" s="64">
        <f t="shared" si="14"/>
        <v>1</v>
      </c>
      <c r="BC27" s="64">
        <f t="shared" si="15"/>
        <v>1</v>
      </c>
      <c r="BD27" s="64">
        <f t="shared" si="15"/>
        <v>1</v>
      </c>
      <c r="BE27" s="64">
        <f t="shared" si="16"/>
        <v>1</v>
      </c>
      <c r="BF27" s="64">
        <f t="shared" si="17"/>
        <v>1</v>
      </c>
      <c r="BG27" s="64">
        <f t="shared" si="18"/>
        <v>1</v>
      </c>
      <c r="BH27" s="64">
        <f t="shared" ref="BH27:BM50" si="45">IF($V27="mA",0.001,IF($V27="µA",0.000001,IF($V27="kA",1000,1)))</f>
        <v>1</v>
      </c>
      <c r="BI27" s="64">
        <f t="shared" si="45"/>
        <v>1</v>
      </c>
      <c r="BJ27" s="64">
        <f t="shared" si="45"/>
        <v>1</v>
      </c>
      <c r="BK27" s="64">
        <f t="shared" si="45"/>
        <v>1</v>
      </c>
      <c r="BL27" s="64">
        <f t="shared" si="45"/>
        <v>1</v>
      </c>
      <c r="BM27" s="64">
        <f t="shared" si="45"/>
        <v>1</v>
      </c>
      <c r="BU27" s="72" t="e">
        <f>HLOOKUP(AE27,$BA$10:BT27,COUNTIF($AE$7:AE27,"&lt;&gt;"&amp;""),FALSE)</f>
        <v>#N/A</v>
      </c>
      <c r="BV27" s="64">
        <f t="shared" si="19"/>
        <v>1</v>
      </c>
      <c r="BW27" s="72" t="str">
        <f t="shared" si="20"/>
        <v/>
      </c>
      <c r="BX27" s="141" t="str">
        <f ca="1">IF(OR(AE27=$BB$10,AE27=$BD$10,AE27=$BK$10,AE27=$BL$10,AE27=$BM$10),VLOOKUP(BW27,INDIRECT(CONCATENATE(CR27,"!",HLOOKUP(AE27,$CU$10:CY27,CZ27,FALSE))),1,TRUE),"")</f>
        <v/>
      </c>
      <c r="BY27" s="107" t="e">
        <f t="shared" ca="1" si="21"/>
        <v>#N/A</v>
      </c>
      <c r="BZ27" s="107" t="e">
        <f t="shared" ca="1" si="22"/>
        <v>#N/A</v>
      </c>
      <c r="CA27" s="107" t="e">
        <f t="shared" ca="1" si="23"/>
        <v>#N/A</v>
      </c>
      <c r="CB27" s="107" t="e">
        <f t="shared" ca="1" si="24"/>
        <v>#N/A</v>
      </c>
      <c r="CC27" s="107" t="e">
        <f t="shared" ca="1" si="25"/>
        <v>#VALUE!</v>
      </c>
      <c r="CD27" s="73">
        <f>Worksheet!K22</f>
        <v>0</v>
      </c>
      <c r="CE27" s="73">
        <f>Worksheet!L22</f>
        <v>0</v>
      </c>
      <c r="CF27" s="73">
        <f>Worksheet!M22</f>
        <v>0</v>
      </c>
      <c r="CG27" s="73">
        <f>Worksheet!N22</f>
        <v>0</v>
      </c>
      <c r="CH27" s="73">
        <f>Worksheet!O22</f>
        <v>0</v>
      </c>
      <c r="CI27" s="159" t="e">
        <f t="shared" ca="1" si="26"/>
        <v>#VALUE!</v>
      </c>
      <c r="CJ27" s="159" t="e">
        <f t="shared" ca="1" si="27"/>
        <v>#VALUE!</v>
      </c>
      <c r="CK27" s="159" t="e">
        <f t="shared" ca="1" si="28"/>
        <v>#VALUE!</v>
      </c>
      <c r="CL27" s="159" t="e">
        <f t="shared" ca="1" si="29"/>
        <v>#VALUE!</v>
      </c>
      <c r="CM27" s="159" t="e">
        <f t="shared" ca="1" si="30"/>
        <v>#VALUE!</v>
      </c>
      <c r="CN27" s="136" t="e">
        <f t="shared" ca="1" si="42"/>
        <v>#N/A</v>
      </c>
      <c r="CO27" s="108">
        <f>Worksheet!Q22</f>
        <v>0</v>
      </c>
      <c r="CP27" s="63" t="str">
        <f t="shared" si="32"/>
        <v>1</v>
      </c>
      <c r="CQ27" s="138" t="e">
        <f t="shared" si="43"/>
        <v>#N/A</v>
      </c>
      <c r="CR27" s="63" t="str">
        <f t="shared" si="34"/>
        <v>Standard1</v>
      </c>
      <c r="CT27" s="117" t="str">
        <f t="shared" ca="1" si="44"/>
        <v>$B$4:$P$807</v>
      </c>
      <c r="CU27" s="107" t="str">
        <f>VLOOKUP($CR27,$CT$3:CU$8,2,FALSE)</f>
        <v>$I$189:$I$348</v>
      </c>
      <c r="CV27" s="107" t="str">
        <f>VLOOKUP($CR27,$CT$3:CV$8,3,FALSE)</f>
        <v>$I$349:$I$538</v>
      </c>
      <c r="CW27" s="107" t="str">
        <f>VLOOKUP($CR27,$CT$3:CW$8,4,FALSE)</f>
        <v>$I$539:$I$609</v>
      </c>
      <c r="CX27" s="107" t="str">
        <f>VLOOKUP($CR27,$CT$3:CX$8,5,FALSE)</f>
        <v>$I$610:$I$659</v>
      </c>
      <c r="CY27" s="107" t="str">
        <f>VLOOKUP($CR27,$CT$3:CY$8,6,FALSE)</f>
        <v>$I$660:$I$719</v>
      </c>
      <c r="CZ27" s="63">
        <f>COUNTIF($CU$10:CU27,"&lt;&gt;"&amp;"")</f>
        <v>18</v>
      </c>
      <c r="DB27" s="63" t="str">
        <f t="shared" si="4"/>
        <v/>
      </c>
      <c r="DC27" s="63" t="e">
        <f t="shared" ca="1" si="5"/>
        <v>#N/A</v>
      </c>
    </row>
    <row r="28" spans="17:107" x14ac:dyDescent="0.25">
      <c r="Q28" s="64" t="e">
        <f t="shared" ca="1" si="36"/>
        <v>#N/A</v>
      </c>
      <c r="R28" s="63" t="str">
        <f>IF(Worksheet!I23=$S$2,$S$2,IF(Worksheet!I23=$S$3,$S$3,$S$1))</f>
        <v>5502A</v>
      </c>
      <c r="S28" s="65" t="str">
        <f t="shared" ca="1" si="1"/>
        <v>*</v>
      </c>
      <c r="T28" s="60" t="e">
        <f t="shared" si="37"/>
        <v>#N/A</v>
      </c>
      <c r="U28" s="67">
        <f>IF(Worksheet!S23="%",ABS(Worksheet!Z23),ABS(Worksheet!U23))</f>
        <v>0</v>
      </c>
      <c r="V28" s="160">
        <f>IF(Worksheet!S23="%",Worksheet!AA23,Worksheet!S23)</f>
        <v>0</v>
      </c>
      <c r="W28" s="66" t="str">
        <f>IF(Worksheet!S23="%","",IF(Worksheet!Z23&lt;&gt;"",Worksheet!Z23,""))</f>
        <v/>
      </c>
      <c r="X28" s="66" t="str">
        <f>IF(Worksheet!S23="%","",IF(Worksheet!AA23&lt;&gt;"",Worksheet!AA23,""))</f>
        <v/>
      </c>
      <c r="Y28" s="68" t="str">
        <f t="shared" si="38"/>
        <v/>
      </c>
      <c r="Z28" s="68" t="str">
        <f t="shared" si="39"/>
        <v>0</v>
      </c>
      <c r="AA28" s="68" t="str">
        <f t="shared" si="40"/>
        <v>DC</v>
      </c>
      <c r="AB28" s="68" t="str">
        <f t="shared" si="11"/>
        <v>DC0</v>
      </c>
      <c r="AC28" s="68" t="str">
        <f>IF(Worksheet!H23&lt;&gt;"",Worksheet!H23,"")</f>
        <v/>
      </c>
      <c r="AD28" s="68" t="str">
        <f t="shared" si="2"/>
        <v/>
      </c>
      <c r="AE28" s="139" t="str">
        <f t="shared" si="12"/>
        <v>DC0</v>
      </c>
      <c r="AF28" s="140" t="e">
        <f>HLOOKUP(AE28,$AH$10:AZ28,COUNTIF($AE$7:AE28,"&lt;&gt;"&amp;""),FALSE)</f>
        <v>#N/A</v>
      </c>
      <c r="AG28" s="76" t="e">
        <f t="shared" si="41"/>
        <v>#N/A</v>
      </c>
      <c r="AH28" s="107" t="e">
        <f ca="1">VLOOKUP($AG28,INDIRECT(CONCATENATE($CR28,"!",VLOOKUP($CR28,$AG$3:AH$8,AH$2,FALSE))),1,TRUE)</f>
        <v>#N/A</v>
      </c>
      <c r="AI28" s="107" t="e">
        <f ca="1">VLOOKUP($AG28,INDIRECT(CONCATENATE($CR28,"!",VLOOKUP($CR28,$AG$3:AI$8,AI$2,FALSE))),1,TRUE)</f>
        <v>#N/A</v>
      </c>
      <c r="AJ28" s="107" t="e">
        <f ca="1">VLOOKUP($AG28,INDIRECT(CONCATENATE($CR28,"!",VLOOKUP($CR28,$AG$3:AJ$8,AJ$2,FALSE))),1,TRUE)</f>
        <v>#N/A</v>
      </c>
      <c r="AK28" s="107" t="e">
        <f ca="1">VLOOKUP($AG28,INDIRECT(CONCATENATE($CR28,"!",VLOOKUP($CR28,$AG$3:AK$8,AK$2,FALSE))),1,TRUE)</f>
        <v>#N/A</v>
      </c>
      <c r="AL28" s="107" t="e">
        <f ca="1">VLOOKUP($AG28,INDIRECT(CONCATENATE($CR28,"!",VLOOKUP($CR28,$AG$3:AL$8,AL$2,FALSE))),1,TRUE)</f>
        <v>#N/A</v>
      </c>
      <c r="AM28" s="107" t="e">
        <f ca="1">VLOOKUP($AG28,INDIRECT(CONCATENATE($CR28,"!",VLOOKUP($CR28,$AG$3:AM$8,AM$2,FALSE))),1,TRUE)</f>
        <v>#N/A</v>
      </c>
      <c r="AN28" s="107" t="e">
        <f ca="1">VLOOKUP($AG28,INDIRECT(CONCATENATE($CR28,"!",VLOOKUP($CR28,$AG$3:AN$8,AN$2,FALSE))),1,TRUE)</f>
        <v>#N/A</v>
      </c>
      <c r="AO28" s="107" t="e">
        <f ca="1">VLOOKUP($AG28,INDIRECT(CONCATENATE($CR28,"!",VLOOKUP($CR28,$AG$3:AO$8,AO$2,FALSE))),1,TRUE)</f>
        <v>#N/A</v>
      </c>
      <c r="AP28" s="107" t="e">
        <f ca="1">VLOOKUP($AG28,INDIRECT(CONCATENATE($CR28,"!",VLOOKUP($CR28,$AG$3:AP$8,AP$2,FALSE))),1,TRUE)</f>
        <v>#N/A</v>
      </c>
      <c r="AQ28" s="107" t="e">
        <f ca="1">VLOOKUP($AG28,INDIRECT(CONCATENATE($CR28,"!",VLOOKUP($CR28,$AG$3:AQ$8,AQ$2,FALSE))),1,TRUE)</f>
        <v>#N/A</v>
      </c>
      <c r="AR28" s="107" t="e">
        <f ca="1">VLOOKUP($AG28,INDIRECT(CONCATENATE($CR28,"!",VLOOKUP($CR28,$AG$3:AR$8,AR$2,FALSE))),1,TRUE)</f>
        <v>#N/A</v>
      </c>
      <c r="AS28" s="107" t="e">
        <f ca="1">VLOOKUP($AG28,INDIRECT(CONCATENATE($CR28,"!",VLOOKUP($CR28,$AG$3:AS$8,AS$2,FALSE))),1,TRUE)</f>
        <v>#N/A</v>
      </c>
      <c r="AT28" s="107" t="e">
        <f ca="1">VLOOKUP($AG28,INDIRECT(CONCATENATE($CR28,"!",VLOOKUP($CR28,$AG$3:AT$8,AT$2,FALSE))),1,TRUE)</f>
        <v>#N/A</v>
      </c>
      <c r="AU28" s="107"/>
      <c r="AV28" s="107"/>
      <c r="AW28" s="107"/>
      <c r="AX28" s="107"/>
      <c r="AY28" s="107"/>
      <c r="AZ28" s="107"/>
      <c r="BA28" s="71">
        <f t="shared" ref="BA28:BB50" si="46">IF($V28="mV",0.001,IF($V28="µV",0.000001,IF($V28="kV",1000,1)))</f>
        <v>1</v>
      </c>
      <c r="BB28" s="64">
        <f t="shared" si="46"/>
        <v>1</v>
      </c>
      <c r="BC28" s="64">
        <f t="shared" ref="BC28:BD50" si="47">IF($V28="mA",0.001,IF($V28="µA",0.000001,IF($V28="kA",1000,1)))</f>
        <v>1</v>
      </c>
      <c r="BD28" s="64">
        <f t="shared" si="47"/>
        <v>1</v>
      </c>
      <c r="BE28" s="64">
        <f t="shared" si="16"/>
        <v>1</v>
      </c>
      <c r="BF28" s="64">
        <f t="shared" si="17"/>
        <v>1</v>
      </c>
      <c r="BG28" s="64">
        <f t="shared" si="18"/>
        <v>1</v>
      </c>
      <c r="BH28" s="64">
        <f t="shared" si="45"/>
        <v>1</v>
      </c>
      <c r="BI28" s="64">
        <f t="shared" si="45"/>
        <v>1</v>
      </c>
      <c r="BJ28" s="64">
        <f t="shared" si="45"/>
        <v>1</v>
      </c>
      <c r="BK28" s="64">
        <f t="shared" si="45"/>
        <v>1</v>
      </c>
      <c r="BL28" s="64">
        <f t="shared" si="45"/>
        <v>1</v>
      </c>
      <c r="BM28" s="64">
        <f t="shared" si="45"/>
        <v>1</v>
      </c>
      <c r="BU28" s="72" t="e">
        <f>HLOOKUP(AE28,$BA$10:BT28,COUNTIF($AE$7:AE28,"&lt;&gt;"&amp;""),FALSE)</f>
        <v>#N/A</v>
      </c>
      <c r="BV28" s="64">
        <f t="shared" si="19"/>
        <v>1</v>
      </c>
      <c r="BW28" s="72" t="str">
        <f t="shared" si="20"/>
        <v/>
      </c>
      <c r="BX28" s="141" t="str">
        <f ca="1">IF(OR(AE28=$BB$10,AE28=$BD$10,AE28=$BK$10,AE28=$BL$10,AE28=$BM$10),VLOOKUP(BW28,INDIRECT(CONCATENATE(CR28,"!",HLOOKUP(AE28,$CU$10:CY28,CZ28,FALSE))),1,TRUE),"")</f>
        <v/>
      </c>
      <c r="BY28" s="107" t="e">
        <f t="shared" ca="1" si="21"/>
        <v>#N/A</v>
      </c>
      <c r="BZ28" s="107" t="e">
        <f t="shared" ca="1" si="22"/>
        <v>#N/A</v>
      </c>
      <c r="CA28" s="107" t="e">
        <f t="shared" ca="1" si="23"/>
        <v>#N/A</v>
      </c>
      <c r="CB28" s="107" t="e">
        <f t="shared" ca="1" si="24"/>
        <v>#N/A</v>
      </c>
      <c r="CC28" s="107" t="e">
        <f t="shared" ca="1" si="25"/>
        <v>#VALUE!</v>
      </c>
      <c r="CD28" s="73">
        <f>Worksheet!K23</f>
        <v>0</v>
      </c>
      <c r="CE28" s="73">
        <f>Worksheet!L23</f>
        <v>0</v>
      </c>
      <c r="CF28" s="73">
        <f>Worksheet!M23</f>
        <v>0</v>
      </c>
      <c r="CG28" s="73">
        <f>Worksheet!N23</f>
        <v>0</v>
      </c>
      <c r="CH28" s="73">
        <f>Worksheet!O23</f>
        <v>0</v>
      </c>
      <c r="CI28" s="159" t="e">
        <f t="shared" ca="1" si="26"/>
        <v>#VALUE!</v>
      </c>
      <c r="CJ28" s="159" t="e">
        <f t="shared" ca="1" si="27"/>
        <v>#VALUE!</v>
      </c>
      <c r="CK28" s="159" t="e">
        <f t="shared" ca="1" si="28"/>
        <v>#VALUE!</v>
      </c>
      <c r="CL28" s="159" t="e">
        <f t="shared" ca="1" si="29"/>
        <v>#VALUE!</v>
      </c>
      <c r="CM28" s="159" t="e">
        <f t="shared" ca="1" si="30"/>
        <v>#VALUE!</v>
      </c>
      <c r="CN28" s="136" t="e">
        <f t="shared" ca="1" si="42"/>
        <v>#N/A</v>
      </c>
      <c r="CO28" s="108">
        <f>Worksheet!Q23</f>
        <v>0</v>
      </c>
      <c r="CP28" s="63" t="str">
        <f t="shared" si="32"/>
        <v>1</v>
      </c>
      <c r="CQ28" s="138" t="e">
        <f t="shared" si="43"/>
        <v>#N/A</v>
      </c>
      <c r="CR28" s="63" t="str">
        <f t="shared" si="34"/>
        <v>Standard1</v>
      </c>
      <c r="CT28" s="117" t="str">
        <f t="shared" ca="1" si="44"/>
        <v>$B$4:$P$807</v>
      </c>
      <c r="CU28" s="107" t="str">
        <f>VLOOKUP($CR28,$CT$3:CU$8,2,FALSE)</f>
        <v>$I$189:$I$348</v>
      </c>
      <c r="CV28" s="107" t="str">
        <f>VLOOKUP($CR28,$CT$3:CV$8,3,FALSE)</f>
        <v>$I$349:$I$538</v>
      </c>
      <c r="CW28" s="107" t="str">
        <f>VLOOKUP($CR28,$CT$3:CW$8,4,FALSE)</f>
        <v>$I$539:$I$609</v>
      </c>
      <c r="CX28" s="107" t="str">
        <f>VLOOKUP($CR28,$CT$3:CX$8,5,FALSE)</f>
        <v>$I$610:$I$659</v>
      </c>
      <c r="CY28" s="107" t="str">
        <f>VLOOKUP($CR28,$CT$3:CY$8,6,FALSE)</f>
        <v>$I$660:$I$719</v>
      </c>
      <c r="CZ28" s="63">
        <f>COUNTIF($CU$10:CU28,"&lt;&gt;"&amp;"")</f>
        <v>19</v>
      </c>
      <c r="DB28" s="63" t="str">
        <f>IF(LEFT(V28,1)="p",0.000000000001,IF(LEFT(V28)="n",0.000000001,IF(LEFT(V28,1)="µ",0.000001,IF(EXACT(LEFT(V28),"m")=TRUE,0.001,IF(OR(V28="V",V28="A",V28="Ω",V28="O",V28="Hz",V28="F",V28="DGC",V28="DGF",V28="°F",V28="°C"),1,IF(EXACT(LEFT(V28,1),"k")=TRUE,1000,IF(EXACT(LEFT(V28,1),"M")=TRUE,1000000,"")))))))</f>
        <v/>
      </c>
      <c r="DC28" s="63" t="e">
        <f t="shared" ca="1" si="5"/>
        <v>#N/A</v>
      </c>
    </row>
    <row r="29" spans="17:107" x14ac:dyDescent="0.25">
      <c r="Q29" s="64" t="e">
        <f t="shared" ca="1" si="36"/>
        <v>#N/A</v>
      </c>
      <c r="R29" s="63" t="str">
        <f>IF(Worksheet!I24=$S$2,$S$2,IF(Worksheet!I24=$S$3,$S$3,$S$1))</f>
        <v>5502A</v>
      </c>
      <c r="S29" s="65" t="str">
        <f t="shared" ca="1" si="1"/>
        <v>*</v>
      </c>
      <c r="T29" s="60" t="e">
        <f t="shared" si="37"/>
        <v>#N/A</v>
      </c>
      <c r="U29" s="67">
        <f>IF(Worksheet!S24="%",ABS(Worksheet!Z24),ABS(Worksheet!U24))</f>
        <v>0</v>
      </c>
      <c r="V29" s="160">
        <f>IF(Worksheet!S24="%",Worksheet!AA24,Worksheet!S24)</f>
        <v>0</v>
      </c>
      <c r="W29" s="66" t="str">
        <f>IF(Worksheet!S24="%","",IF(Worksheet!Z24&lt;&gt;"",Worksheet!Z24,""))</f>
        <v/>
      </c>
      <c r="X29" s="66" t="str">
        <f>IF(Worksheet!S24="%","",IF(Worksheet!AA24&lt;&gt;"",Worksheet!AA24,""))</f>
        <v/>
      </c>
      <c r="Y29" s="68" t="str">
        <f t="shared" si="38"/>
        <v/>
      </c>
      <c r="Z29" s="68" t="str">
        <f t="shared" si="39"/>
        <v>0</v>
      </c>
      <c r="AA29" s="68" t="str">
        <f t="shared" si="40"/>
        <v>DC</v>
      </c>
      <c r="AB29" s="68" t="str">
        <f t="shared" si="11"/>
        <v>DC0</v>
      </c>
      <c r="AC29" s="68" t="str">
        <f>IF(Worksheet!H24&lt;&gt;"",Worksheet!H24,"")</f>
        <v/>
      </c>
      <c r="AD29" s="68" t="str">
        <f t="shared" si="2"/>
        <v/>
      </c>
      <c r="AE29" s="139" t="str">
        <f t="shared" si="12"/>
        <v>DC0</v>
      </c>
      <c r="AF29" s="140" t="e">
        <f>HLOOKUP(AE29,$AH$10:AZ29,COUNTIF($AE$7:AE29,"&lt;&gt;"&amp;""),FALSE)</f>
        <v>#N/A</v>
      </c>
      <c r="AG29" s="76" t="e">
        <f t="shared" si="41"/>
        <v>#N/A</v>
      </c>
      <c r="AH29" s="107" t="e">
        <f ca="1">VLOOKUP($AG29,INDIRECT(CONCATENATE($CR29,"!",VLOOKUP($CR29,$AG$3:AH$8,AH$2,FALSE))),1,TRUE)</f>
        <v>#N/A</v>
      </c>
      <c r="AI29" s="107" t="e">
        <f ca="1">VLOOKUP($AG29,INDIRECT(CONCATENATE($CR29,"!",VLOOKUP($CR29,$AG$3:AI$8,AI$2,FALSE))),1,TRUE)</f>
        <v>#N/A</v>
      </c>
      <c r="AJ29" s="107" t="e">
        <f ca="1">VLOOKUP($AG29,INDIRECT(CONCATENATE($CR29,"!",VLOOKUP($CR29,$AG$3:AJ$8,AJ$2,FALSE))),1,TRUE)</f>
        <v>#N/A</v>
      </c>
      <c r="AK29" s="107" t="e">
        <f ca="1">VLOOKUP($AG29,INDIRECT(CONCATENATE($CR29,"!",VLOOKUP($CR29,$AG$3:AK$8,AK$2,FALSE))),1,TRUE)</f>
        <v>#N/A</v>
      </c>
      <c r="AL29" s="107" t="e">
        <f ca="1">VLOOKUP($AG29,INDIRECT(CONCATENATE($CR29,"!",VLOOKUP($CR29,$AG$3:AL$8,AL$2,FALSE))),1,TRUE)</f>
        <v>#N/A</v>
      </c>
      <c r="AM29" s="107" t="e">
        <f ca="1">VLOOKUP($AG29,INDIRECT(CONCATENATE($CR29,"!",VLOOKUP($CR29,$AG$3:AM$8,AM$2,FALSE))),1,TRUE)</f>
        <v>#N/A</v>
      </c>
      <c r="AN29" s="107" t="e">
        <f ca="1">VLOOKUP($AG29,INDIRECT(CONCATENATE($CR29,"!",VLOOKUP($CR29,$AG$3:AN$8,AN$2,FALSE))),1,TRUE)</f>
        <v>#N/A</v>
      </c>
      <c r="AO29" s="107" t="e">
        <f ca="1">VLOOKUP($AG29,INDIRECT(CONCATENATE($CR29,"!",VLOOKUP($CR29,$AG$3:AO$8,AO$2,FALSE))),1,TRUE)</f>
        <v>#N/A</v>
      </c>
      <c r="AP29" s="107" t="e">
        <f ca="1">VLOOKUP($AG29,INDIRECT(CONCATENATE($CR29,"!",VLOOKUP($CR29,$AG$3:AP$8,AP$2,FALSE))),1,TRUE)</f>
        <v>#N/A</v>
      </c>
      <c r="AQ29" s="107" t="e">
        <f ca="1">VLOOKUP($AG29,INDIRECT(CONCATENATE($CR29,"!",VLOOKUP($CR29,$AG$3:AQ$8,AQ$2,FALSE))),1,TRUE)</f>
        <v>#N/A</v>
      </c>
      <c r="AR29" s="107" t="e">
        <f ca="1">VLOOKUP($AG29,INDIRECT(CONCATENATE($CR29,"!",VLOOKUP($CR29,$AG$3:AR$8,AR$2,FALSE))),1,TRUE)</f>
        <v>#N/A</v>
      </c>
      <c r="AS29" s="107" t="e">
        <f ca="1">VLOOKUP($AG29,INDIRECT(CONCATENATE($CR29,"!",VLOOKUP($CR29,$AG$3:AS$8,AS$2,FALSE))),1,TRUE)</f>
        <v>#N/A</v>
      </c>
      <c r="AT29" s="107" t="e">
        <f ca="1">VLOOKUP($AG29,INDIRECT(CONCATENATE($CR29,"!",VLOOKUP($CR29,$AG$3:AT$8,AT$2,FALSE))),1,TRUE)</f>
        <v>#N/A</v>
      </c>
      <c r="AU29" s="107"/>
      <c r="AV29" s="107"/>
      <c r="AW29" s="107"/>
      <c r="AX29" s="107"/>
      <c r="AY29" s="107"/>
      <c r="AZ29" s="107"/>
      <c r="BA29" s="71">
        <f t="shared" si="46"/>
        <v>1</v>
      </c>
      <c r="BB29" s="64">
        <f t="shared" si="46"/>
        <v>1</v>
      </c>
      <c r="BC29" s="64">
        <f t="shared" si="47"/>
        <v>1</v>
      </c>
      <c r="BD29" s="64">
        <f t="shared" si="47"/>
        <v>1</v>
      </c>
      <c r="BE29" s="64">
        <f t="shared" si="16"/>
        <v>1</v>
      </c>
      <c r="BF29" s="64">
        <f t="shared" si="17"/>
        <v>1</v>
      </c>
      <c r="BG29" s="64">
        <f t="shared" si="18"/>
        <v>1</v>
      </c>
      <c r="BH29" s="64">
        <f t="shared" si="45"/>
        <v>1</v>
      </c>
      <c r="BI29" s="64">
        <f t="shared" si="45"/>
        <v>1</v>
      </c>
      <c r="BJ29" s="64">
        <f t="shared" si="45"/>
        <v>1</v>
      </c>
      <c r="BK29" s="64">
        <f t="shared" si="45"/>
        <v>1</v>
      </c>
      <c r="BL29" s="64">
        <f t="shared" si="45"/>
        <v>1</v>
      </c>
      <c r="BM29" s="64">
        <f t="shared" si="45"/>
        <v>1</v>
      </c>
      <c r="BU29" s="72" t="e">
        <f>HLOOKUP(AE29,$BA$10:BT29,COUNTIF($AE$7:AE29,"&lt;&gt;"&amp;""),FALSE)</f>
        <v>#N/A</v>
      </c>
      <c r="BV29" s="64">
        <f t="shared" si="19"/>
        <v>1</v>
      </c>
      <c r="BW29" s="72" t="str">
        <f t="shared" si="20"/>
        <v/>
      </c>
      <c r="BX29" s="141" t="str">
        <f ca="1">IF(OR(AE29=$BB$10,AE29=$BD$10,AE29=$BK$10,AE29=$BL$10,AE29=$BM$10),VLOOKUP(BW29,INDIRECT(CONCATENATE(CR29,"!",HLOOKUP(AE29,$CU$10:CY29,CZ29,FALSE))),1,TRUE),"")</f>
        <v/>
      </c>
      <c r="BY29" s="107" t="e">
        <f t="shared" ca="1" si="21"/>
        <v>#N/A</v>
      </c>
      <c r="BZ29" s="107" t="e">
        <f t="shared" ca="1" si="22"/>
        <v>#N/A</v>
      </c>
      <c r="CA29" s="107" t="e">
        <f t="shared" ca="1" si="23"/>
        <v>#N/A</v>
      </c>
      <c r="CB29" s="107" t="e">
        <f t="shared" ca="1" si="24"/>
        <v>#N/A</v>
      </c>
      <c r="CC29" s="107" t="e">
        <f t="shared" ca="1" si="25"/>
        <v>#VALUE!</v>
      </c>
      <c r="CD29" s="73">
        <f>Worksheet!K24</f>
        <v>0</v>
      </c>
      <c r="CE29" s="73">
        <f>Worksheet!L24</f>
        <v>0</v>
      </c>
      <c r="CF29" s="73">
        <f>Worksheet!M24</f>
        <v>0</v>
      </c>
      <c r="CG29" s="73">
        <f>Worksheet!N24</f>
        <v>0</v>
      </c>
      <c r="CH29" s="73">
        <f>Worksheet!O24</f>
        <v>0</v>
      </c>
      <c r="CI29" s="159" t="e">
        <f t="shared" ca="1" si="26"/>
        <v>#VALUE!</v>
      </c>
      <c r="CJ29" s="159" t="e">
        <f t="shared" ca="1" si="27"/>
        <v>#VALUE!</v>
      </c>
      <c r="CK29" s="159" t="e">
        <f t="shared" ca="1" si="28"/>
        <v>#VALUE!</v>
      </c>
      <c r="CL29" s="159" t="e">
        <f t="shared" ca="1" si="29"/>
        <v>#VALUE!</v>
      </c>
      <c r="CM29" s="159" t="e">
        <f t="shared" ca="1" si="30"/>
        <v>#VALUE!</v>
      </c>
      <c r="CN29" s="136" t="e">
        <f t="shared" ca="1" si="42"/>
        <v>#N/A</v>
      </c>
      <c r="CO29" s="108">
        <f>Worksheet!Q24</f>
        <v>0</v>
      </c>
      <c r="CP29" s="63" t="str">
        <f t="shared" si="32"/>
        <v>1</v>
      </c>
      <c r="CQ29" s="138" t="e">
        <f t="shared" si="43"/>
        <v>#N/A</v>
      </c>
      <c r="CR29" s="63" t="str">
        <f t="shared" si="34"/>
        <v>Standard1</v>
      </c>
      <c r="CT29" s="117" t="str">
        <f t="shared" ca="1" si="44"/>
        <v>$B$4:$P$807</v>
      </c>
      <c r="CU29" s="107" t="str">
        <f>VLOOKUP($CR29,$CT$3:CU$8,2,FALSE)</f>
        <v>$I$189:$I$348</v>
      </c>
      <c r="CV29" s="107" t="str">
        <f>VLOOKUP($CR29,$CT$3:CV$8,3,FALSE)</f>
        <v>$I$349:$I$538</v>
      </c>
      <c r="CW29" s="107" t="str">
        <f>VLOOKUP($CR29,$CT$3:CW$8,4,FALSE)</f>
        <v>$I$539:$I$609</v>
      </c>
      <c r="CX29" s="107" t="str">
        <f>VLOOKUP($CR29,$CT$3:CX$8,5,FALSE)</f>
        <v>$I$610:$I$659</v>
      </c>
      <c r="CY29" s="107" t="str">
        <f>VLOOKUP($CR29,$CT$3:CY$8,6,FALSE)</f>
        <v>$I$660:$I$719</v>
      </c>
      <c r="CZ29" s="63">
        <f>COUNTIF($CU$10:CU29,"&lt;&gt;"&amp;"")</f>
        <v>20</v>
      </c>
      <c r="DB29" s="63" t="str">
        <f t="shared" si="4"/>
        <v/>
      </c>
      <c r="DC29" s="63" t="e">
        <f t="shared" ca="1" si="5"/>
        <v>#N/A</v>
      </c>
    </row>
    <row r="30" spans="17:107" x14ac:dyDescent="0.25">
      <c r="Q30" s="64" t="e">
        <f t="shared" ca="1" si="36"/>
        <v>#N/A</v>
      </c>
      <c r="R30" s="63" t="str">
        <f>IF(Worksheet!I25=$S$2,$S$2,IF(Worksheet!I25=$S$3,$S$3,$S$1))</f>
        <v>5502A</v>
      </c>
      <c r="S30" s="65" t="str">
        <f t="shared" ca="1" si="1"/>
        <v>*</v>
      </c>
      <c r="T30" s="60" t="e">
        <f t="shared" si="37"/>
        <v>#N/A</v>
      </c>
      <c r="U30" s="67">
        <f>IF(Worksheet!S25="%",ABS(Worksheet!Z25),ABS(Worksheet!U25))</f>
        <v>0</v>
      </c>
      <c r="V30" s="160">
        <f>IF(Worksheet!S25="%",Worksheet!AA25,Worksheet!S25)</f>
        <v>0</v>
      </c>
      <c r="W30" s="66" t="str">
        <f>IF(Worksheet!S25="%","",IF(Worksheet!Z25&lt;&gt;"",Worksheet!Z25,""))</f>
        <v/>
      </c>
      <c r="X30" s="66" t="str">
        <f>IF(Worksheet!S25="%","",IF(Worksheet!AA25&lt;&gt;"",Worksheet!AA25,""))</f>
        <v/>
      </c>
      <c r="Y30" s="68" t="str">
        <f t="shared" si="38"/>
        <v/>
      </c>
      <c r="Z30" s="68" t="str">
        <f t="shared" si="39"/>
        <v>0</v>
      </c>
      <c r="AA30" s="68" t="str">
        <f t="shared" si="40"/>
        <v>DC</v>
      </c>
      <c r="AB30" s="68" t="str">
        <f t="shared" si="11"/>
        <v>DC0</v>
      </c>
      <c r="AC30" s="68" t="str">
        <f>IF(Worksheet!H25&lt;&gt;"",Worksheet!H25,"")</f>
        <v/>
      </c>
      <c r="AD30" s="68" t="str">
        <f t="shared" si="2"/>
        <v/>
      </c>
      <c r="AE30" s="139" t="str">
        <f t="shared" si="12"/>
        <v>DC0</v>
      </c>
      <c r="AF30" s="140" t="e">
        <f>HLOOKUP(AE30,$AH$10:AZ30,COUNTIF($AE$7:AE30,"&lt;&gt;"&amp;""),FALSE)</f>
        <v>#N/A</v>
      </c>
      <c r="AG30" s="76" t="e">
        <f t="shared" si="41"/>
        <v>#N/A</v>
      </c>
      <c r="AH30" s="107" t="e">
        <f ca="1">VLOOKUP($AG30,INDIRECT(CONCATENATE($CR30,"!",VLOOKUP($CR30,$AG$3:AH$8,AH$2,FALSE))),1,TRUE)</f>
        <v>#N/A</v>
      </c>
      <c r="AI30" s="107" t="e">
        <f ca="1">VLOOKUP($AG30,INDIRECT(CONCATENATE($CR30,"!",VLOOKUP($CR30,$AG$3:AI$8,AI$2,FALSE))),1,TRUE)</f>
        <v>#N/A</v>
      </c>
      <c r="AJ30" s="107" t="e">
        <f ca="1">VLOOKUP($AG30,INDIRECT(CONCATENATE($CR30,"!",VLOOKUP($CR30,$AG$3:AJ$8,AJ$2,FALSE))),1,TRUE)</f>
        <v>#N/A</v>
      </c>
      <c r="AK30" s="107" t="e">
        <f ca="1">VLOOKUP($AG30,INDIRECT(CONCATENATE($CR30,"!",VLOOKUP($CR30,$AG$3:AK$8,AK$2,FALSE))),1,TRUE)</f>
        <v>#N/A</v>
      </c>
      <c r="AL30" s="107" t="e">
        <f ca="1">VLOOKUP($AG30,INDIRECT(CONCATENATE($CR30,"!",VLOOKUP($CR30,$AG$3:AL$8,AL$2,FALSE))),1,TRUE)</f>
        <v>#N/A</v>
      </c>
      <c r="AM30" s="107" t="e">
        <f ca="1">VLOOKUP($AG30,INDIRECT(CONCATENATE($CR30,"!",VLOOKUP($CR30,$AG$3:AM$8,AM$2,FALSE))),1,TRUE)</f>
        <v>#N/A</v>
      </c>
      <c r="AN30" s="107" t="e">
        <f ca="1">VLOOKUP($AG30,INDIRECT(CONCATENATE($CR30,"!",VLOOKUP($CR30,$AG$3:AN$8,AN$2,FALSE))),1,TRUE)</f>
        <v>#N/A</v>
      </c>
      <c r="AO30" s="107" t="e">
        <f ca="1">VLOOKUP($AG30,INDIRECT(CONCATENATE($CR30,"!",VLOOKUP($CR30,$AG$3:AO$8,AO$2,FALSE))),1,TRUE)</f>
        <v>#N/A</v>
      </c>
      <c r="AP30" s="107" t="e">
        <f ca="1">VLOOKUP($AG30,INDIRECT(CONCATENATE($CR30,"!",VLOOKUP($CR30,$AG$3:AP$8,AP$2,FALSE))),1,TRUE)</f>
        <v>#N/A</v>
      </c>
      <c r="AQ30" s="107" t="e">
        <f ca="1">VLOOKUP($AG30,INDIRECT(CONCATENATE($CR30,"!",VLOOKUP($CR30,$AG$3:AQ$8,AQ$2,FALSE))),1,TRUE)</f>
        <v>#N/A</v>
      </c>
      <c r="AR30" s="107" t="e">
        <f ca="1">VLOOKUP($AG30,INDIRECT(CONCATENATE($CR30,"!",VLOOKUP($CR30,$AG$3:AR$8,AR$2,FALSE))),1,TRUE)</f>
        <v>#N/A</v>
      </c>
      <c r="AS30" s="107" t="e">
        <f ca="1">VLOOKUP($AG30,INDIRECT(CONCATENATE($CR30,"!",VLOOKUP($CR30,$AG$3:AS$8,AS$2,FALSE))),1,TRUE)</f>
        <v>#N/A</v>
      </c>
      <c r="AT30" s="107" t="e">
        <f ca="1">VLOOKUP($AG30,INDIRECT(CONCATENATE($CR30,"!",VLOOKUP($CR30,$AG$3:AT$8,AT$2,FALSE))),1,TRUE)</f>
        <v>#N/A</v>
      </c>
      <c r="AU30" s="107"/>
      <c r="AV30" s="107"/>
      <c r="AW30" s="107"/>
      <c r="AX30" s="107"/>
      <c r="AY30" s="107"/>
      <c r="AZ30" s="107"/>
      <c r="BA30" s="71">
        <f t="shared" si="46"/>
        <v>1</v>
      </c>
      <c r="BB30" s="64">
        <f t="shared" si="46"/>
        <v>1</v>
      </c>
      <c r="BC30" s="64">
        <f t="shared" si="47"/>
        <v>1</v>
      </c>
      <c r="BD30" s="64">
        <f t="shared" si="47"/>
        <v>1</v>
      </c>
      <c r="BE30" s="64">
        <f t="shared" si="16"/>
        <v>1</v>
      </c>
      <c r="BF30" s="64">
        <f t="shared" si="17"/>
        <v>1</v>
      </c>
      <c r="BG30" s="64">
        <f t="shared" si="18"/>
        <v>1</v>
      </c>
      <c r="BH30" s="64">
        <f t="shared" si="45"/>
        <v>1</v>
      </c>
      <c r="BI30" s="64">
        <f t="shared" si="45"/>
        <v>1</v>
      </c>
      <c r="BJ30" s="64">
        <f t="shared" si="45"/>
        <v>1</v>
      </c>
      <c r="BK30" s="64">
        <f t="shared" si="45"/>
        <v>1</v>
      </c>
      <c r="BL30" s="64">
        <f t="shared" si="45"/>
        <v>1</v>
      </c>
      <c r="BM30" s="64">
        <f t="shared" si="45"/>
        <v>1</v>
      </c>
      <c r="BU30" s="72" t="e">
        <f>HLOOKUP(AE30,$BA$10:BT30,COUNTIF($AE$7:AE30,"&lt;&gt;"&amp;""),FALSE)</f>
        <v>#N/A</v>
      </c>
      <c r="BV30" s="64">
        <f t="shared" si="19"/>
        <v>1</v>
      </c>
      <c r="BW30" s="72" t="str">
        <f t="shared" si="20"/>
        <v/>
      </c>
      <c r="BX30" s="141" t="str">
        <f ca="1">IF(OR(AE30=$BB$10,AE30=$BD$10,AE30=$BK$10,AE30=$BL$10,AE30=$BM$10),VLOOKUP(BW30,INDIRECT(CONCATENATE(CR30,"!",HLOOKUP(AE30,$CU$10:CY30,CZ30,FALSE))),1,TRUE),"")</f>
        <v/>
      </c>
      <c r="BY30" s="107" t="e">
        <f t="shared" ca="1" si="21"/>
        <v>#N/A</v>
      </c>
      <c r="BZ30" s="107" t="e">
        <f t="shared" ca="1" si="22"/>
        <v>#N/A</v>
      </c>
      <c r="CA30" s="107" t="e">
        <f t="shared" ca="1" si="23"/>
        <v>#N/A</v>
      </c>
      <c r="CB30" s="107" t="e">
        <f t="shared" ca="1" si="24"/>
        <v>#N/A</v>
      </c>
      <c r="CC30" s="107" t="e">
        <f t="shared" ca="1" si="25"/>
        <v>#VALUE!</v>
      </c>
      <c r="CD30" s="73">
        <f>Worksheet!K25</f>
        <v>0</v>
      </c>
      <c r="CE30" s="73">
        <f>Worksheet!L25</f>
        <v>0</v>
      </c>
      <c r="CF30" s="73">
        <f>Worksheet!M25</f>
        <v>0</v>
      </c>
      <c r="CG30" s="73">
        <f>Worksheet!N25</f>
        <v>0</v>
      </c>
      <c r="CH30" s="73">
        <f>Worksheet!O25</f>
        <v>0</v>
      </c>
      <c r="CI30" s="159" t="e">
        <f t="shared" ca="1" si="26"/>
        <v>#VALUE!</v>
      </c>
      <c r="CJ30" s="159" t="e">
        <f t="shared" ca="1" si="27"/>
        <v>#VALUE!</v>
      </c>
      <c r="CK30" s="159" t="e">
        <f t="shared" ca="1" si="28"/>
        <v>#VALUE!</v>
      </c>
      <c r="CL30" s="159" t="e">
        <f t="shared" ca="1" si="29"/>
        <v>#VALUE!</v>
      </c>
      <c r="CM30" s="159" t="e">
        <f t="shared" ca="1" si="30"/>
        <v>#VALUE!</v>
      </c>
      <c r="CN30" s="136" t="e">
        <f t="shared" ca="1" si="42"/>
        <v>#N/A</v>
      </c>
      <c r="CO30" s="108">
        <f>Worksheet!Q25</f>
        <v>0</v>
      </c>
      <c r="CP30" s="63" t="str">
        <f t="shared" si="32"/>
        <v>1</v>
      </c>
      <c r="CQ30" s="138" t="e">
        <f t="shared" si="43"/>
        <v>#N/A</v>
      </c>
      <c r="CR30" s="63" t="str">
        <f t="shared" si="34"/>
        <v>Standard1</v>
      </c>
      <c r="CT30" s="117" t="str">
        <f t="shared" ca="1" si="44"/>
        <v>$B$4:$P$807</v>
      </c>
      <c r="CU30" s="107" t="str">
        <f>VLOOKUP($CR30,$CT$3:CU$8,2,FALSE)</f>
        <v>$I$189:$I$348</v>
      </c>
      <c r="CV30" s="107" t="str">
        <f>VLOOKUP($CR30,$CT$3:CV$8,3,FALSE)</f>
        <v>$I$349:$I$538</v>
      </c>
      <c r="CW30" s="107" t="str">
        <f>VLOOKUP($CR30,$CT$3:CW$8,4,FALSE)</f>
        <v>$I$539:$I$609</v>
      </c>
      <c r="CX30" s="107" t="str">
        <f>VLOOKUP($CR30,$CT$3:CX$8,5,FALSE)</f>
        <v>$I$610:$I$659</v>
      </c>
      <c r="CY30" s="107" t="str">
        <f>VLOOKUP($CR30,$CT$3:CY$8,6,FALSE)</f>
        <v>$I$660:$I$719</v>
      </c>
      <c r="CZ30" s="63">
        <f>COUNTIF($CU$10:CU30,"&lt;&gt;"&amp;"")</f>
        <v>21</v>
      </c>
      <c r="DB30" s="63" t="str">
        <f t="shared" si="4"/>
        <v/>
      </c>
      <c r="DC30" s="63" t="e">
        <f t="shared" ca="1" si="5"/>
        <v>#N/A</v>
      </c>
    </row>
    <row r="31" spans="17:107" x14ac:dyDescent="0.25">
      <c r="Q31" s="64" t="e">
        <f t="shared" ca="1" si="36"/>
        <v>#N/A</v>
      </c>
      <c r="R31" s="63" t="str">
        <f>IF(Worksheet!I26=$S$2,$S$2,IF(Worksheet!I26=$S$3,$S$3,$S$1))</f>
        <v>5502A</v>
      </c>
      <c r="S31" s="65" t="str">
        <f t="shared" ca="1" si="1"/>
        <v>*</v>
      </c>
      <c r="T31" s="60" t="e">
        <f t="shared" si="37"/>
        <v>#N/A</v>
      </c>
      <c r="U31" s="67">
        <f>IF(Worksheet!S26="%",ABS(Worksheet!Z26),ABS(Worksheet!U26))</f>
        <v>0</v>
      </c>
      <c r="V31" s="160">
        <f>IF(Worksheet!S26="%",Worksheet!AA26,Worksheet!S26)</f>
        <v>0</v>
      </c>
      <c r="W31" s="66" t="str">
        <f>IF(Worksheet!S26="%","",IF(Worksheet!Z26&lt;&gt;"",Worksheet!Z26,""))</f>
        <v/>
      </c>
      <c r="X31" s="66" t="str">
        <f>IF(Worksheet!S26="%","",IF(Worksheet!AA26&lt;&gt;"",Worksheet!AA26,""))</f>
        <v/>
      </c>
      <c r="Y31" s="68" t="str">
        <f t="shared" si="38"/>
        <v/>
      </c>
      <c r="Z31" s="68" t="str">
        <f t="shared" si="39"/>
        <v>0</v>
      </c>
      <c r="AA31" s="68" t="str">
        <f t="shared" si="40"/>
        <v>DC</v>
      </c>
      <c r="AB31" s="68" t="str">
        <f t="shared" si="11"/>
        <v>DC0</v>
      </c>
      <c r="AC31" s="68" t="str">
        <f>IF(Worksheet!H26&lt;&gt;"",Worksheet!H26,"")</f>
        <v/>
      </c>
      <c r="AD31" s="68" t="str">
        <f t="shared" si="2"/>
        <v/>
      </c>
      <c r="AE31" s="139" t="str">
        <f t="shared" si="12"/>
        <v>DC0</v>
      </c>
      <c r="AF31" s="140" t="e">
        <f>HLOOKUP(AE31,$AH$10:AZ31,COUNTIF($AE$7:AE31,"&lt;&gt;"&amp;""),FALSE)</f>
        <v>#N/A</v>
      </c>
      <c r="AG31" s="76" t="e">
        <f t="shared" si="41"/>
        <v>#N/A</v>
      </c>
      <c r="AH31" s="107" t="e">
        <f ca="1">VLOOKUP($AG31,INDIRECT(CONCATENATE($CR31,"!",VLOOKUP($CR31,$AG$3:AH$8,AH$2,FALSE))),1,TRUE)</f>
        <v>#N/A</v>
      </c>
      <c r="AI31" s="107" t="e">
        <f ca="1">VLOOKUP($AG31,INDIRECT(CONCATENATE($CR31,"!",VLOOKUP($CR31,$AG$3:AI$8,AI$2,FALSE))),1,TRUE)</f>
        <v>#N/A</v>
      </c>
      <c r="AJ31" s="107" t="e">
        <f ca="1">VLOOKUP($AG31,INDIRECT(CONCATENATE($CR31,"!",VLOOKUP($CR31,$AG$3:AJ$8,AJ$2,FALSE))),1,TRUE)</f>
        <v>#N/A</v>
      </c>
      <c r="AK31" s="107" t="e">
        <f ca="1">VLOOKUP($AG31,INDIRECT(CONCATENATE($CR31,"!",VLOOKUP($CR31,$AG$3:AK$8,AK$2,FALSE))),1,TRUE)</f>
        <v>#N/A</v>
      </c>
      <c r="AL31" s="107" t="e">
        <f ca="1">VLOOKUP($AG31,INDIRECT(CONCATENATE($CR31,"!",VLOOKUP($CR31,$AG$3:AL$8,AL$2,FALSE))),1,TRUE)</f>
        <v>#N/A</v>
      </c>
      <c r="AM31" s="107" t="e">
        <f ca="1">VLOOKUP($AG31,INDIRECT(CONCATENATE($CR31,"!",VLOOKUP($CR31,$AG$3:AM$8,AM$2,FALSE))),1,TRUE)</f>
        <v>#N/A</v>
      </c>
      <c r="AN31" s="107" t="e">
        <f ca="1">VLOOKUP($AG31,INDIRECT(CONCATENATE($CR31,"!",VLOOKUP($CR31,$AG$3:AN$8,AN$2,FALSE))),1,TRUE)</f>
        <v>#N/A</v>
      </c>
      <c r="AO31" s="107" t="e">
        <f ca="1">VLOOKUP($AG31,INDIRECT(CONCATENATE($CR31,"!",VLOOKUP($CR31,$AG$3:AO$8,AO$2,FALSE))),1,TRUE)</f>
        <v>#N/A</v>
      </c>
      <c r="AP31" s="107" t="e">
        <f ca="1">VLOOKUP($AG31,INDIRECT(CONCATENATE($CR31,"!",VLOOKUP($CR31,$AG$3:AP$8,AP$2,FALSE))),1,TRUE)</f>
        <v>#N/A</v>
      </c>
      <c r="AQ31" s="107" t="e">
        <f ca="1">VLOOKUP($AG31,INDIRECT(CONCATENATE($CR31,"!",VLOOKUP($CR31,$AG$3:AQ$8,AQ$2,FALSE))),1,TRUE)</f>
        <v>#N/A</v>
      </c>
      <c r="AR31" s="107" t="e">
        <f ca="1">VLOOKUP($AG31,INDIRECT(CONCATENATE($CR31,"!",VLOOKUP($CR31,$AG$3:AR$8,AR$2,FALSE))),1,TRUE)</f>
        <v>#N/A</v>
      </c>
      <c r="AS31" s="107" t="e">
        <f ca="1">VLOOKUP($AG31,INDIRECT(CONCATENATE($CR31,"!",VLOOKUP($CR31,$AG$3:AS$8,AS$2,FALSE))),1,TRUE)</f>
        <v>#N/A</v>
      </c>
      <c r="AT31" s="107" t="e">
        <f ca="1">VLOOKUP($AG31,INDIRECT(CONCATENATE($CR31,"!",VLOOKUP($CR31,$AG$3:AT$8,AT$2,FALSE))),1,TRUE)</f>
        <v>#N/A</v>
      </c>
      <c r="AU31" s="107"/>
      <c r="AV31" s="107"/>
      <c r="AW31" s="107"/>
      <c r="AX31" s="107"/>
      <c r="AY31" s="107"/>
      <c r="AZ31" s="107"/>
      <c r="BA31" s="71">
        <f t="shared" si="46"/>
        <v>1</v>
      </c>
      <c r="BB31" s="64">
        <f t="shared" si="46"/>
        <v>1</v>
      </c>
      <c r="BC31" s="64">
        <f t="shared" si="47"/>
        <v>1</v>
      </c>
      <c r="BD31" s="64">
        <f t="shared" si="47"/>
        <v>1</v>
      </c>
      <c r="BE31" s="64">
        <f t="shared" si="16"/>
        <v>1</v>
      </c>
      <c r="BF31" s="64">
        <f t="shared" si="17"/>
        <v>1</v>
      </c>
      <c r="BG31" s="64">
        <f t="shared" si="18"/>
        <v>1</v>
      </c>
      <c r="BH31" s="64">
        <f t="shared" si="45"/>
        <v>1</v>
      </c>
      <c r="BI31" s="64">
        <f t="shared" si="45"/>
        <v>1</v>
      </c>
      <c r="BJ31" s="64">
        <f t="shared" si="45"/>
        <v>1</v>
      </c>
      <c r="BK31" s="64">
        <f t="shared" si="45"/>
        <v>1</v>
      </c>
      <c r="BL31" s="64">
        <f t="shared" si="45"/>
        <v>1</v>
      </c>
      <c r="BM31" s="64">
        <f t="shared" si="45"/>
        <v>1</v>
      </c>
      <c r="BU31" s="72" t="e">
        <f>HLOOKUP(AE31,$BA$10:BT31,COUNTIF($AE$7:AE31,"&lt;&gt;"&amp;""),FALSE)</f>
        <v>#N/A</v>
      </c>
      <c r="BV31" s="64">
        <f t="shared" si="19"/>
        <v>1</v>
      </c>
      <c r="BW31" s="72" t="str">
        <f t="shared" si="20"/>
        <v/>
      </c>
      <c r="BX31" s="141" t="str">
        <f ca="1">IF(OR(AE31=$BB$10,AE31=$BD$10,AE31=$BK$10,AE31=$BL$10,AE31=$BM$10),VLOOKUP(BW31,INDIRECT(CONCATENATE(CR31,"!",HLOOKUP(AE31,$CU$10:CY31,CZ31,FALSE))),1,TRUE),"")</f>
        <v/>
      </c>
      <c r="BY31" s="107" t="e">
        <f t="shared" ca="1" si="21"/>
        <v>#N/A</v>
      </c>
      <c r="BZ31" s="107" t="e">
        <f t="shared" ca="1" si="22"/>
        <v>#N/A</v>
      </c>
      <c r="CA31" s="107" t="e">
        <f t="shared" ca="1" si="23"/>
        <v>#N/A</v>
      </c>
      <c r="CB31" s="107" t="e">
        <f t="shared" ca="1" si="24"/>
        <v>#N/A</v>
      </c>
      <c r="CC31" s="107" t="e">
        <f t="shared" ca="1" si="25"/>
        <v>#VALUE!</v>
      </c>
      <c r="CD31" s="73">
        <f>Worksheet!K26</f>
        <v>0</v>
      </c>
      <c r="CE31" s="73">
        <f>Worksheet!L26</f>
        <v>0</v>
      </c>
      <c r="CF31" s="73">
        <f>Worksheet!M26</f>
        <v>0</v>
      </c>
      <c r="CG31" s="73">
        <f>Worksheet!N26</f>
        <v>0</v>
      </c>
      <c r="CH31" s="73">
        <f>Worksheet!O26</f>
        <v>0</v>
      </c>
      <c r="CI31" s="159" t="e">
        <f t="shared" ca="1" si="26"/>
        <v>#VALUE!</v>
      </c>
      <c r="CJ31" s="159" t="e">
        <f t="shared" ca="1" si="27"/>
        <v>#VALUE!</v>
      </c>
      <c r="CK31" s="159" t="e">
        <f t="shared" ca="1" si="28"/>
        <v>#VALUE!</v>
      </c>
      <c r="CL31" s="159" t="e">
        <f t="shared" ca="1" si="29"/>
        <v>#VALUE!</v>
      </c>
      <c r="CM31" s="159" t="e">
        <f t="shared" ca="1" si="30"/>
        <v>#VALUE!</v>
      </c>
      <c r="CN31" s="136" t="e">
        <f t="shared" ca="1" si="42"/>
        <v>#N/A</v>
      </c>
      <c r="CO31" s="108">
        <f>Worksheet!Q26</f>
        <v>0</v>
      </c>
      <c r="CP31" s="63" t="str">
        <f t="shared" si="32"/>
        <v>1</v>
      </c>
      <c r="CQ31" s="138" t="e">
        <f t="shared" si="43"/>
        <v>#N/A</v>
      </c>
      <c r="CR31" s="63" t="str">
        <f t="shared" si="34"/>
        <v>Standard1</v>
      </c>
      <c r="CT31" s="117" t="str">
        <f t="shared" ca="1" si="44"/>
        <v>$B$4:$P$807</v>
      </c>
      <c r="CU31" s="107" t="str">
        <f>VLOOKUP($CR31,$CT$3:CU$8,2,FALSE)</f>
        <v>$I$189:$I$348</v>
      </c>
      <c r="CV31" s="107" t="str">
        <f>VLOOKUP($CR31,$CT$3:CV$8,3,FALSE)</f>
        <v>$I$349:$I$538</v>
      </c>
      <c r="CW31" s="107" t="str">
        <f>VLOOKUP($CR31,$CT$3:CW$8,4,FALSE)</f>
        <v>$I$539:$I$609</v>
      </c>
      <c r="CX31" s="107" t="str">
        <f>VLOOKUP($CR31,$CT$3:CX$8,5,FALSE)</f>
        <v>$I$610:$I$659</v>
      </c>
      <c r="CY31" s="107" t="str">
        <f>VLOOKUP($CR31,$CT$3:CY$8,6,FALSE)</f>
        <v>$I$660:$I$719</v>
      </c>
      <c r="CZ31" s="63">
        <f>COUNTIF($CU$10:CU31,"&lt;&gt;"&amp;"")</f>
        <v>22</v>
      </c>
      <c r="DB31" s="63" t="str">
        <f t="shared" si="4"/>
        <v/>
      </c>
      <c r="DC31" s="63" t="e">
        <f t="shared" ca="1" si="5"/>
        <v>#N/A</v>
      </c>
    </row>
    <row r="32" spans="17:107" x14ac:dyDescent="0.25">
      <c r="Q32" s="64" t="e">
        <f t="shared" ca="1" si="36"/>
        <v>#N/A</v>
      </c>
      <c r="R32" s="63" t="str">
        <f>IF(Worksheet!I27=$S$2,$S$2,IF(Worksheet!I27=$S$3,$S$3,$S$1))</f>
        <v>5502A</v>
      </c>
      <c r="S32" s="65" t="str">
        <f t="shared" ca="1" si="1"/>
        <v>*</v>
      </c>
      <c r="T32" s="60" t="e">
        <f t="shared" si="37"/>
        <v>#N/A</v>
      </c>
      <c r="U32" s="67">
        <f>IF(Worksheet!S27="%",ABS(Worksheet!Z27),ABS(Worksheet!U27))</f>
        <v>0</v>
      </c>
      <c r="V32" s="160">
        <f>IF(Worksheet!S27="%",Worksheet!AA27,Worksheet!S27)</f>
        <v>0</v>
      </c>
      <c r="W32" s="66" t="str">
        <f>IF(Worksheet!S27="%","",IF(Worksheet!Z27&lt;&gt;"",Worksheet!Z27,""))</f>
        <v/>
      </c>
      <c r="X32" s="66" t="str">
        <f>IF(Worksheet!S27="%","",IF(Worksheet!AA27&lt;&gt;"",Worksheet!AA27,""))</f>
        <v/>
      </c>
      <c r="Y32" s="68" t="str">
        <f t="shared" si="38"/>
        <v/>
      </c>
      <c r="Z32" s="68" t="str">
        <f t="shared" si="39"/>
        <v>0</v>
      </c>
      <c r="AA32" s="68" t="str">
        <f t="shared" si="40"/>
        <v>DC</v>
      </c>
      <c r="AB32" s="68" t="str">
        <f t="shared" si="11"/>
        <v>DC0</v>
      </c>
      <c r="AC32" s="68" t="str">
        <f>IF(Worksheet!H27&lt;&gt;"",Worksheet!H27,"")</f>
        <v/>
      </c>
      <c r="AD32" s="68" t="str">
        <f t="shared" si="2"/>
        <v/>
      </c>
      <c r="AE32" s="139" t="str">
        <f t="shared" si="12"/>
        <v>DC0</v>
      </c>
      <c r="AF32" s="140" t="e">
        <f>HLOOKUP(AE32,$AH$10:AZ32,COUNTIF($AE$7:AE32,"&lt;&gt;"&amp;""),FALSE)</f>
        <v>#N/A</v>
      </c>
      <c r="AG32" s="76" t="e">
        <f t="shared" si="41"/>
        <v>#N/A</v>
      </c>
      <c r="AH32" s="107" t="e">
        <f ca="1">VLOOKUP($AG32,INDIRECT(CONCATENATE($CR32,"!",VLOOKUP($CR32,$AG$3:AH$8,AH$2,FALSE))),1,TRUE)</f>
        <v>#N/A</v>
      </c>
      <c r="AI32" s="107" t="e">
        <f ca="1">VLOOKUP($AG32,INDIRECT(CONCATENATE($CR32,"!",VLOOKUP($CR32,$AG$3:AI$8,AI$2,FALSE))),1,TRUE)</f>
        <v>#N/A</v>
      </c>
      <c r="AJ32" s="107" t="e">
        <f ca="1">VLOOKUP($AG32,INDIRECT(CONCATENATE($CR32,"!",VLOOKUP($CR32,$AG$3:AJ$8,AJ$2,FALSE))),1,TRUE)</f>
        <v>#N/A</v>
      </c>
      <c r="AK32" s="107" t="e">
        <f ca="1">VLOOKUP($AG32,INDIRECT(CONCATENATE($CR32,"!",VLOOKUP($CR32,$AG$3:AK$8,AK$2,FALSE))),1,TRUE)</f>
        <v>#N/A</v>
      </c>
      <c r="AL32" s="107" t="e">
        <f ca="1">VLOOKUP($AG32,INDIRECT(CONCATENATE($CR32,"!",VLOOKUP($CR32,$AG$3:AL$8,AL$2,FALSE))),1,TRUE)</f>
        <v>#N/A</v>
      </c>
      <c r="AM32" s="107" t="e">
        <f ca="1">VLOOKUP($AG32,INDIRECT(CONCATENATE($CR32,"!",VLOOKUP($CR32,$AG$3:AM$8,AM$2,FALSE))),1,TRUE)</f>
        <v>#N/A</v>
      </c>
      <c r="AN32" s="107" t="e">
        <f ca="1">VLOOKUP($AG32,INDIRECT(CONCATENATE($CR32,"!",VLOOKUP($CR32,$AG$3:AN$8,AN$2,FALSE))),1,TRUE)</f>
        <v>#N/A</v>
      </c>
      <c r="AO32" s="107" t="e">
        <f ca="1">VLOOKUP($AG32,INDIRECT(CONCATENATE($CR32,"!",VLOOKUP($CR32,$AG$3:AO$8,AO$2,FALSE))),1,TRUE)</f>
        <v>#N/A</v>
      </c>
      <c r="AP32" s="107" t="e">
        <f ca="1">VLOOKUP($AG32,INDIRECT(CONCATENATE($CR32,"!",VLOOKUP($CR32,$AG$3:AP$8,AP$2,FALSE))),1,TRUE)</f>
        <v>#N/A</v>
      </c>
      <c r="AQ32" s="107" t="e">
        <f ca="1">VLOOKUP($AG32,INDIRECT(CONCATENATE($CR32,"!",VLOOKUP($CR32,$AG$3:AQ$8,AQ$2,FALSE))),1,TRUE)</f>
        <v>#N/A</v>
      </c>
      <c r="AR32" s="107" t="e">
        <f ca="1">VLOOKUP($AG32,INDIRECT(CONCATENATE($CR32,"!",VLOOKUP($CR32,$AG$3:AR$8,AR$2,FALSE))),1,TRUE)</f>
        <v>#N/A</v>
      </c>
      <c r="AS32" s="107" t="e">
        <f ca="1">VLOOKUP($AG32,INDIRECT(CONCATENATE($CR32,"!",VLOOKUP($CR32,$AG$3:AS$8,AS$2,FALSE))),1,TRUE)</f>
        <v>#N/A</v>
      </c>
      <c r="AT32" s="107" t="e">
        <f ca="1">VLOOKUP($AG32,INDIRECT(CONCATENATE($CR32,"!",VLOOKUP($CR32,$AG$3:AT$8,AT$2,FALSE))),1,TRUE)</f>
        <v>#N/A</v>
      </c>
      <c r="AU32" s="107"/>
      <c r="AV32" s="107"/>
      <c r="AW32" s="107"/>
      <c r="AX32" s="107"/>
      <c r="AY32" s="107"/>
      <c r="AZ32" s="107"/>
      <c r="BA32" s="71">
        <f t="shared" si="46"/>
        <v>1</v>
      </c>
      <c r="BB32" s="64">
        <f t="shared" si="46"/>
        <v>1</v>
      </c>
      <c r="BC32" s="64">
        <f t="shared" si="47"/>
        <v>1</v>
      </c>
      <c r="BD32" s="64">
        <f t="shared" si="47"/>
        <v>1</v>
      </c>
      <c r="BE32" s="64">
        <f t="shared" si="16"/>
        <v>1</v>
      </c>
      <c r="BF32" s="64">
        <f t="shared" si="17"/>
        <v>1</v>
      </c>
      <c r="BG32" s="64">
        <f t="shared" si="18"/>
        <v>1</v>
      </c>
      <c r="BH32" s="64">
        <f t="shared" si="45"/>
        <v>1</v>
      </c>
      <c r="BI32" s="64">
        <f t="shared" si="45"/>
        <v>1</v>
      </c>
      <c r="BJ32" s="64">
        <f t="shared" si="45"/>
        <v>1</v>
      </c>
      <c r="BK32" s="64">
        <f t="shared" si="45"/>
        <v>1</v>
      </c>
      <c r="BL32" s="64">
        <f t="shared" si="45"/>
        <v>1</v>
      </c>
      <c r="BM32" s="64">
        <f t="shared" si="45"/>
        <v>1</v>
      </c>
      <c r="BU32" s="72" t="e">
        <f>HLOOKUP(AE32,$BA$10:BT32,COUNTIF($AE$7:AE32,"&lt;&gt;"&amp;""),FALSE)</f>
        <v>#N/A</v>
      </c>
      <c r="BV32" s="64">
        <f t="shared" si="19"/>
        <v>1</v>
      </c>
      <c r="BW32" s="72" t="str">
        <f t="shared" si="20"/>
        <v/>
      </c>
      <c r="BX32" s="141" t="str">
        <f ca="1">IF(OR(AE32=$BB$10,AE32=$BD$10,AE32=$BK$10,AE32=$BL$10,AE32=$BM$10),VLOOKUP(BW32,INDIRECT(CONCATENATE(CR32,"!",HLOOKUP(AE32,$CU$10:CY32,CZ32,FALSE))),1,TRUE),"")</f>
        <v/>
      </c>
      <c r="BY32" s="107" t="e">
        <f t="shared" ca="1" si="21"/>
        <v>#N/A</v>
      </c>
      <c r="BZ32" s="107" t="e">
        <f t="shared" ca="1" si="22"/>
        <v>#N/A</v>
      </c>
      <c r="CA32" s="107" t="e">
        <f t="shared" ca="1" si="23"/>
        <v>#N/A</v>
      </c>
      <c r="CB32" s="107" t="e">
        <f t="shared" ca="1" si="24"/>
        <v>#N/A</v>
      </c>
      <c r="CC32" s="107" t="e">
        <f t="shared" ca="1" si="25"/>
        <v>#VALUE!</v>
      </c>
      <c r="CD32" s="73">
        <f>Worksheet!K27</f>
        <v>0</v>
      </c>
      <c r="CE32" s="73">
        <f>Worksheet!L27</f>
        <v>0</v>
      </c>
      <c r="CF32" s="73">
        <f>Worksheet!M27</f>
        <v>0</v>
      </c>
      <c r="CG32" s="73">
        <f>Worksheet!N27</f>
        <v>0</v>
      </c>
      <c r="CH32" s="73">
        <f>Worksheet!O27</f>
        <v>0</v>
      </c>
      <c r="CI32" s="159" t="e">
        <f t="shared" ca="1" si="26"/>
        <v>#VALUE!</v>
      </c>
      <c r="CJ32" s="159" t="e">
        <f t="shared" ca="1" si="27"/>
        <v>#VALUE!</v>
      </c>
      <c r="CK32" s="159" t="e">
        <f t="shared" ca="1" si="28"/>
        <v>#VALUE!</v>
      </c>
      <c r="CL32" s="159" t="e">
        <f t="shared" ca="1" si="29"/>
        <v>#VALUE!</v>
      </c>
      <c r="CM32" s="159" t="e">
        <f t="shared" ca="1" si="30"/>
        <v>#VALUE!</v>
      </c>
      <c r="CN32" s="136" t="e">
        <f t="shared" ca="1" si="42"/>
        <v>#N/A</v>
      </c>
      <c r="CO32" s="108">
        <f>Worksheet!Q27</f>
        <v>0</v>
      </c>
      <c r="CP32" s="63" t="str">
        <f t="shared" si="32"/>
        <v>1</v>
      </c>
      <c r="CQ32" s="138" t="e">
        <f t="shared" si="43"/>
        <v>#N/A</v>
      </c>
      <c r="CR32" s="63" t="str">
        <f t="shared" si="34"/>
        <v>Standard1</v>
      </c>
      <c r="CT32" s="117" t="str">
        <f t="shared" ca="1" si="44"/>
        <v>$B$4:$P$807</v>
      </c>
      <c r="CU32" s="107" t="str">
        <f>VLOOKUP($CR32,$CT$3:CU$8,2,FALSE)</f>
        <v>$I$189:$I$348</v>
      </c>
      <c r="CV32" s="107" t="str">
        <f>VLOOKUP($CR32,$CT$3:CV$8,3,FALSE)</f>
        <v>$I$349:$I$538</v>
      </c>
      <c r="CW32" s="107" t="str">
        <f>VLOOKUP($CR32,$CT$3:CW$8,4,FALSE)</f>
        <v>$I$539:$I$609</v>
      </c>
      <c r="CX32" s="107" t="str">
        <f>VLOOKUP($CR32,$CT$3:CX$8,5,FALSE)</f>
        <v>$I$610:$I$659</v>
      </c>
      <c r="CY32" s="107" t="str">
        <f>VLOOKUP($CR32,$CT$3:CY$8,6,FALSE)</f>
        <v>$I$660:$I$719</v>
      </c>
      <c r="CZ32" s="63">
        <f>COUNTIF($CU$10:CU32,"&lt;&gt;"&amp;"")</f>
        <v>23</v>
      </c>
      <c r="DB32" s="63" t="str">
        <f t="shared" si="4"/>
        <v/>
      </c>
      <c r="DC32" s="63" t="e">
        <f t="shared" ca="1" si="5"/>
        <v>#N/A</v>
      </c>
    </row>
    <row r="33" spans="17:107" x14ac:dyDescent="0.25">
      <c r="Q33" s="64" t="e">
        <f t="shared" ca="1" si="36"/>
        <v>#N/A</v>
      </c>
      <c r="R33" s="63" t="str">
        <f>IF(Worksheet!I28=$S$2,$S$2,IF(Worksheet!I28=$S$3,$S$3,$S$1))</f>
        <v>5502A</v>
      </c>
      <c r="S33" s="65" t="str">
        <f t="shared" ca="1" si="1"/>
        <v>*</v>
      </c>
      <c r="T33" s="60" t="e">
        <f t="shared" si="37"/>
        <v>#N/A</v>
      </c>
      <c r="U33" s="67">
        <f>IF(Worksheet!S28="%",ABS(Worksheet!Z28),ABS(Worksheet!U28))</f>
        <v>0</v>
      </c>
      <c r="V33" s="160">
        <f>IF(Worksheet!S28="%",Worksheet!AA28,Worksheet!S28)</f>
        <v>0</v>
      </c>
      <c r="W33" s="66" t="str">
        <f>IF(Worksheet!S28="%","",IF(Worksheet!Z28&lt;&gt;"",Worksheet!Z28,""))</f>
        <v/>
      </c>
      <c r="X33" s="66" t="str">
        <f>IF(Worksheet!S28="%","",IF(Worksheet!AA28&lt;&gt;"",Worksheet!AA28,""))</f>
        <v/>
      </c>
      <c r="Y33" s="68" t="str">
        <f t="shared" si="38"/>
        <v/>
      </c>
      <c r="Z33" s="68" t="str">
        <f t="shared" si="39"/>
        <v>0</v>
      </c>
      <c r="AA33" s="68" t="str">
        <f t="shared" si="40"/>
        <v>DC</v>
      </c>
      <c r="AB33" s="68" t="str">
        <f t="shared" si="11"/>
        <v>DC0</v>
      </c>
      <c r="AC33" s="68" t="str">
        <f>IF(Worksheet!H28&lt;&gt;"",Worksheet!H28,"")</f>
        <v/>
      </c>
      <c r="AD33" s="68" t="str">
        <f t="shared" si="2"/>
        <v/>
      </c>
      <c r="AE33" s="139" t="str">
        <f t="shared" si="12"/>
        <v>DC0</v>
      </c>
      <c r="AF33" s="140" t="e">
        <f>HLOOKUP(AE33,$AH$10:AZ33,COUNTIF($AE$7:AE33,"&lt;&gt;"&amp;""),FALSE)</f>
        <v>#N/A</v>
      </c>
      <c r="AG33" s="76" t="e">
        <f t="shared" si="41"/>
        <v>#N/A</v>
      </c>
      <c r="AH33" s="107" t="e">
        <f ca="1">VLOOKUP($AG33,INDIRECT(CONCATENATE($CR33,"!",VLOOKUP($CR33,$AG$3:AH$8,AH$2,FALSE))),1,TRUE)</f>
        <v>#N/A</v>
      </c>
      <c r="AI33" s="107" t="e">
        <f ca="1">VLOOKUP($AG33,INDIRECT(CONCATENATE($CR33,"!",VLOOKUP($CR33,$AG$3:AI$8,AI$2,FALSE))),1,TRUE)</f>
        <v>#N/A</v>
      </c>
      <c r="AJ33" s="107" t="e">
        <f ca="1">VLOOKUP($AG33,INDIRECT(CONCATENATE($CR33,"!",VLOOKUP($CR33,$AG$3:AJ$8,AJ$2,FALSE))),1,TRUE)</f>
        <v>#N/A</v>
      </c>
      <c r="AK33" s="107" t="e">
        <f ca="1">VLOOKUP($AG33,INDIRECT(CONCATENATE($CR33,"!",VLOOKUP($CR33,$AG$3:AK$8,AK$2,FALSE))),1,TRUE)</f>
        <v>#N/A</v>
      </c>
      <c r="AL33" s="107" t="e">
        <f ca="1">VLOOKUP($AG33,INDIRECT(CONCATENATE($CR33,"!",VLOOKUP($CR33,$AG$3:AL$8,AL$2,FALSE))),1,TRUE)</f>
        <v>#N/A</v>
      </c>
      <c r="AM33" s="107" t="e">
        <f ca="1">VLOOKUP($AG33,INDIRECT(CONCATENATE($CR33,"!",VLOOKUP($CR33,$AG$3:AM$8,AM$2,FALSE))),1,TRUE)</f>
        <v>#N/A</v>
      </c>
      <c r="AN33" s="107" t="e">
        <f ca="1">VLOOKUP($AG33,INDIRECT(CONCATENATE($CR33,"!",VLOOKUP($CR33,$AG$3:AN$8,AN$2,FALSE))),1,TRUE)</f>
        <v>#N/A</v>
      </c>
      <c r="AO33" s="107" t="e">
        <f ca="1">VLOOKUP($AG33,INDIRECT(CONCATENATE($CR33,"!",VLOOKUP($CR33,$AG$3:AO$8,AO$2,FALSE))),1,TRUE)</f>
        <v>#N/A</v>
      </c>
      <c r="AP33" s="107" t="e">
        <f ca="1">VLOOKUP($AG33,INDIRECT(CONCATENATE($CR33,"!",VLOOKUP($CR33,$AG$3:AP$8,AP$2,FALSE))),1,TRUE)</f>
        <v>#N/A</v>
      </c>
      <c r="AQ33" s="107" t="e">
        <f ca="1">VLOOKUP($AG33,INDIRECT(CONCATENATE($CR33,"!",VLOOKUP($CR33,$AG$3:AQ$8,AQ$2,FALSE))),1,TRUE)</f>
        <v>#N/A</v>
      </c>
      <c r="AR33" s="107" t="e">
        <f ca="1">VLOOKUP($AG33,INDIRECT(CONCATENATE($CR33,"!",VLOOKUP($CR33,$AG$3:AR$8,AR$2,FALSE))),1,TRUE)</f>
        <v>#N/A</v>
      </c>
      <c r="AS33" s="107" t="e">
        <f ca="1">VLOOKUP($AG33,INDIRECT(CONCATENATE($CR33,"!",VLOOKUP($CR33,$AG$3:AS$8,AS$2,FALSE))),1,TRUE)</f>
        <v>#N/A</v>
      </c>
      <c r="AT33" s="107" t="e">
        <f ca="1">VLOOKUP($AG33,INDIRECT(CONCATENATE($CR33,"!",VLOOKUP($CR33,$AG$3:AT$8,AT$2,FALSE))),1,TRUE)</f>
        <v>#N/A</v>
      </c>
      <c r="AU33" s="107"/>
      <c r="AV33" s="107"/>
      <c r="AW33" s="107"/>
      <c r="AX33" s="107"/>
      <c r="AY33" s="107"/>
      <c r="AZ33" s="107"/>
      <c r="BA33" s="71">
        <f t="shared" si="46"/>
        <v>1</v>
      </c>
      <c r="BB33" s="64">
        <f t="shared" si="46"/>
        <v>1</v>
      </c>
      <c r="BC33" s="64">
        <f t="shared" si="47"/>
        <v>1</v>
      </c>
      <c r="BD33" s="64">
        <f t="shared" si="47"/>
        <v>1</v>
      </c>
      <c r="BE33" s="64">
        <f t="shared" si="16"/>
        <v>1</v>
      </c>
      <c r="BF33" s="64">
        <f t="shared" si="17"/>
        <v>1</v>
      </c>
      <c r="BG33" s="64">
        <f t="shared" si="18"/>
        <v>1</v>
      </c>
      <c r="BH33" s="64">
        <f t="shared" si="45"/>
        <v>1</v>
      </c>
      <c r="BI33" s="64">
        <f t="shared" si="45"/>
        <v>1</v>
      </c>
      <c r="BJ33" s="64">
        <f t="shared" si="45"/>
        <v>1</v>
      </c>
      <c r="BK33" s="64">
        <f t="shared" si="45"/>
        <v>1</v>
      </c>
      <c r="BL33" s="64">
        <f t="shared" si="45"/>
        <v>1</v>
      </c>
      <c r="BM33" s="64">
        <f t="shared" si="45"/>
        <v>1</v>
      </c>
      <c r="BU33" s="72" t="e">
        <f>HLOOKUP(AE33,$BA$10:BT33,COUNTIF($AE$7:AE33,"&lt;&gt;"&amp;""),FALSE)</f>
        <v>#N/A</v>
      </c>
      <c r="BV33" s="64">
        <f t="shared" si="19"/>
        <v>1</v>
      </c>
      <c r="BW33" s="72" t="str">
        <f>IF(W33&lt;&gt;"",IF(Z33="A",IF(W33&gt;50,W33*0.001,BV33*W33),BV33*W33),"")</f>
        <v/>
      </c>
      <c r="BX33" s="141" t="str">
        <f ca="1">IF(OR(AE33=$BB$10,AE33=$BD$10,AE33=$BK$10,AE33=$BL$10,AE33=$BM$10),VLOOKUP(BW33,INDIRECT(CONCATENATE(CR33,"!",HLOOKUP(AE33,$CU$10:CY33,CZ33,FALSE))),1,TRUE),"")</f>
        <v/>
      </c>
      <c r="BY33" s="107" t="e">
        <f t="shared" ca="1" si="21"/>
        <v>#N/A</v>
      </c>
      <c r="BZ33" s="107" t="e">
        <f t="shared" ca="1" si="22"/>
        <v>#N/A</v>
      </c>
      <c r="CA33" s="107" t="e">
        <f t="shared" ca="1" si="23"/>
        <v>#N/A</v>
      </c>
      <c r="CB33" s="107" t="e">
        <f t="shared" ca="1" si="24"/>
        <v>#N/A</v>
      </c>
      <c r="CC33" s="107" t="e">
        <f t="shared" ca="1" si="25"/>
        <v>#VALUE!</v>
      </c>
      <c r="CD33" s="73">
        <f>Worksheet!K28</f>
        <v>0</v>
      </c>
      <c r="CE33" s="73">
        <f>Worksheet!L28</f>
        <v>0</v>
      </c>
      <c r="CF33" s="73">
        <f>Worksheet!M28</f>
        <v>0</v>
      </c>
      <c r="CG33" s="73">
        <f>Worksheet!N28</f>
        <v>0</v>
      </c>
      <c r="CH33" s="73">
        <f>Worksheet!O28</f>
        <v>0</v>
      </c>
      <c r="CI33" s="159" t="e">
        <f t="shared" ca="1" si="26"/>
        <v>#VALUE!</v>
      </c>
      <c r="CJ33" s="159" t="e">
        <f t="shared" ca="1" si="27"/>
        <v>#VALUE!</v>
      </c>
      <c r="CK33" s="159" t="e">
        <f t="shared" ca="1" si="28"/>
        <v>#VALUE!</v>
      </c>
      <c r="CL33" s="159" t="e">
        <f t="shared" ca="1" si="29"/>
        <v>#VALUE!</v>
      </c>
      <c r="CM33" s="159" t="e">
        <f t="shared" ca="1" si="30"/>
        <v>#VALUE!</v>
      </c>
      <c r="CN33" s="136" t="e">
        <f t="shared" ca="1" si="42"/>
        <v>#N/A</v>
      </c>
      <c r="CO33" s="108">
        <f>Worksheet!Q28</f>
        <v>0</v>
      </c>
      <c r="CP33" s="63" t="str">
        <f t="shared" si="32"/>
        <v>1</v>
      </c>
      <c r="CQ33" s="138" t="e">
        <f t="shared" si="43"/>
        <v>#N/A</v>
      </c>
      <c r="CR33" s="63" t="str">
        <f t="shared" si="34"/>
        <v>Standard1</v>
      </c>
      <c r="CT33" s="117" t="str">
        <f t="shared" ca="1" si="44"/>
        <v>$B$4:$P$807</v>
      </c>
      <c r="CU33" s="107" t="str">
        <f>VLOOKUP($CR33,$CT$3:CU$8,2,FALSE)</f>
        <v>$I$189:$I$348</v>
      </c>
      <c r="CV33" s="107" t="str">
        <f>VLOOKUP($CR33,$CT$3:CV$8,3,FALSE)</f>
        <v>$I$349:$I$538</v>
      </c>
      <c r="CW33" s="107" t="str">
        <f>VLOOKUP($CR33,$CT$3:CW$8,4,FALSE)</f>
        <v>$I$539:$I$609</v>
      </c>
      <c r="CX33" s="107" t="str">
        <f>VLOOKUP($CR33,$CT$3:CX$8,5,FALSE)</f>
        <v>$I$610:$I$659</v>
      </c>
      <c r="CY33" s="107" t="str">
        <f>VLOOKUP($CR33,$CT$3:CY$8,6,FALSE)</f>
        <v>$I$660:$I$719</v>
      </c>
      <c r="CZ33" s="63">
        <f>COUNTIF($CU$10:CU33,"&lt;&gt;"&amp;"")</f>
        <v>24</v>
      </c>
      <c r="DB33" s="63" t="str">
        <f t="shared" si="4"/>
        <v/>
      </c>
      <c r="DC33" s="63" t="e">
        <f t="shared" ca="1" si="5"/>
        <v>#N/A</v>
      </c>
    </row>
    <row r="34" spans="17:107" x14ac:dyDescent="0.25">
      <c r="Q34" s="64" t="e">
        <f t="shared" ca="1" si="36"/>
        <v>#N/A</v>
      </c>
      <c r="R34" s="63" t="str">
        <f>IF(Worksheet!I29=$S$2,$S$2,IF(Worksheet!I29=$S$3,$S$3,$S$1))</f>
        <v>5502A</v>
      </c>
      <c r="S34" s="65" t="str">
        <f t="shared" ca="1" si="1"/>
        <v>*</v>
      </c>
      <c r="T34" s="60" t="e">
        <f t="shared" si="37"/>
        <v>#N/A</v>
      </c>
      <c r="U34" s="67">
        <f>IF(Worksheet!S29="%",ABS(Worksheet!Z29),ABS(Worksheet!U29))</f>
        <v>0</v>
      </c>
      <c r="V34" s="160">
        <f>IF(Worksheet!S29="%",Worksheet!AA29,Worksheet!S29)</f>
        <v>0</v>
      </c>
      <c r="W34" s="66" t="str">
        <f>IF(Worksheet!S29="%","",IF(Worksheet!Z29&lt;&gt;"",Worksheet!Z29,""))</f>
        <v/>
      </c>
      <c r="X34" s="66" t="str">
        <f>IF(Worksheet!S29="%","",IF(Worksheet!AA29&lt;&gt;"",Worksheet!AA29,""))</f>
        <v/>
      </c>
      <c r="Y34" s="68" t="str">
        <f t="shared" si="38"/>
        <v/>
      </c>
      <c r="Z34" s="68" t="str">
        <f t="shared" si="39"/>
        <v>0</v>
      </c>
      <c r="AA34" s="68" t="str">
        <f t="shared" si="40"/>
        <v>DC</v>
      </c>
      <c r="AB34" s="68" t="str">
        <f t="shared" si="11"/>
        <v>DC0</v>
      </c>
      <c r="AC34" s="68" t="str">
        <f>IF(Worksheet!H29&lt;&gt;"",Worksheet!H29,"")</f>
        <v/>
      </c>
      <c r="AD34" s="68" t="str">
        <f t="shared" si="2"/>
        <v/>
      </c>
      <c r="AE34" s="139" t="str">
        <f t="shared" si="12"/>
        <v>DC0</v>
      </c>
      <c r="AF34" s="140" t="e">
        <f>HLOOKUP(AE34,$AH$10:AZ34,COUNTIF($AE$7:AE34,"&lt;&gt;"&amp;""),FALSE)</f>
        <v>#N/A</v>
      </c>
      <c r="AG34" s="76" t="e">
        <f t="shared" si="41"/>
        <v>#N/A</v>
      </c>
      <c r="AH34" s="107" t="e">
        <f ca="1">VLOOKUP($AG34,INDIRECT(CONCATENATE($CR34,"!",VLOOKUP($CR34,$AG$3:AH$8,AH$2,FALSE))),1,TRUE)</f>
        <v>#N/A</v>
      </c>
      <c r="AI34" s="107" t="e">
        <f ca="1">VLOOKUP($AG34,INDIRECT(CONCATENATE($CR34,"!",VLOOKUP($CR34,$AG$3:AI$8,AI$2,FALSE))),1,TRUE)</f>
        <v>#N/A</v>
      </c>
      <c r="AJ34" s="107" t="e">
        <f ca="1">VLOOKUP($AG34,INDIRECT(CONCATENATE($CR34,"!",VLOOKUP($CR34,$AG$3:AJ$8,AJ$2,FALSE))),1,TRUE)</f>
        <v>#N/A</v>
      </c>
      <c r="AK34" s="107" t="e">
        <f ca="1">VLOOKUP($AG34,INDIRECT(CONCATENATE($CR34,"!",VLOOKUP($CR34,$AG$3:AK$8,AK$2,FALSE))),1,TRUE)</f>
        <v>#N/A</v>
      </c>
      <c r="AL34" s="107" t="e">
        <f ca="1">VLOOKUP($AG34,INDIRECT(CONCATENATE($CR34,"!",VLOOKUP($CR34,$AG$3:AL$8,AL$2,FALSE))),1,TRUE)</f>
        <v>#N/A</v>
      </c>
      <c r="AM34" s="107" t="e">
        <f ca="1">VLOOKUP($AG34,INDIRECT(CONCATENATE($CR34,"!",VLOOKUP($CR34,$AG$3:AM$8,AM$2,FALSE))),1,TRUE)</f>
        <v>#N/A</v>
      </c>
      <c r="AN34" s="107" t="e">
        <f ca="1">VLOOKUP($AG34,INDIRECT(CONCATENATE($CR34,"!",VLOOKUP($CR34,$AG$3:AN$8,AN$2,FALSE))),1,TRUE)</f>
        <v>#N/A</v>
      </c>
      <c r="AO34" s="107" t="e">
        <f ca="1">VLOOKUP($AG34,INDIRECT(CONCATENATE($CR34,"!",VLOOKUP($CR34,$AG$3:AO$8,AO$2,FALSE))),1,TRUE)</f>
        <v>#N/A</v>
      </c>
      <c r="AP34" s="107" t="e">
        <f ca="1">VLOOKUP($AG34,INDIRECT(CONCATENATE($CR34,"!",VLOOKUP($CR34,$AG$3:AP$8,AP$2,FALSE))),1,TRUE)</f>
        <v>#N/A</v>
      </c>
      <c r="AQ34" s="107" t="e">
        <f ca="1">VLOOKUP($AG34,INDIRECT(CONCATENATE($CR34,"!",VLOOKUP($CR34,$AG$3:AQ$8,AQ$2,FALSE))),1,TRUE)</f>
        <v>#N/A</v>
      </c>
      <c r="AR34" s="107" t="e">
        <f ca="1">VLOOKUP($AG34,INDIRECT(CONCATENATE($CR34,"!",VLOOKUP($CR34,$AG$3:AR$8,AR$2,FALSE))),1,TRUE)</f>
        <v>#N/A</v>
      </c>
      <c r="AS34" s="107" t="e">
        <f ca="1">VLOOKUP($AG34,INDIRECT(CONCATENATE($CR34,"!",VLOOKUP($CR34,$AG$3:AS$8,AS$2,FALSE))),1,TRUE)</f>
        <v>#N/A</v>
      </c>
      <c r="AT34" s="107" t="e">
        <f ca="1">VLOOKUP($AG34,INDIRECT(CONCATENATE($CR34,"!",VLOOKUP($CR34,$AG$3:AT$8,AT$2,FALSE))),1,TRUE)</f>
        <v>#N/A</v>
      </c>
      <c r="AU34" s="107"/>
      <c r="AV34" s="107"/>
      <c r="AW34" s="107"/>
      <c r="AX34" s="107"/>
      <c r="AY34" s="107"/>
      <c r="AZ34" s="107"/>
      <c r="BA34" s="71">
        <f t="shared" si="46"/>
        <v>1</v>
      </c>
      <c r="BB34" s="64">
        <f t="shared" si="46"/>
        <v>1</v>
      </c>
      <c r="BC34" s="64">
        <f t="shared" si="47"/>
        <v>1</v>
      </c>
      <c r="BD34" s="64">
        <f t="shared" si="47"/>
        <v>1</v>
      </c>
      <c r="BE34" s="64">
        <f t="shared" si="16"/>
        <v>1</v>
      </c>
      <c r="BF34" s="64">
        <f t="shared" si="17"/>
        <v>1</v>
      </c>
      <c r="BG34" s="64">
        <f t="shared" si="18"/>
        <v>1</v>
      </c>
      <c r="BH34" s="64">
        <f t="shared" si="45"/>
        <v>1</v>
      </c>
      <c r="BI34" s="64">
        <f t="shared" si="45"/>
        <v>1</v>
      </c>
      <c r="BJ34" s="64">
        <f t="shared" si="45"/>
        <v>1</v>
      </c>
      <c r="BK34" s="64">
        <f t="shared" si="45"/>
        <v>1</v>
      </c>
      <c r="BL34" s="64">
        <f t="shared" si="45"/>
        <v>1</v>
      </c>
      <c r="BM34" s="64">
        <f t="shared" si="45"/>
        <v>1</v>
      </c>
      <c r="BU34" s="72" t="e">
        <f>HLOOKUP(AE34,$BA$10:BT34,COUNTIF($AE$7:AE34,"&lt;&gt;"&amp;""),FALSE)</f>
        <v>#N/A</v>
      </c>
      <c r="BV34" s="64">
        <f t="shared" si="19"/>
        <v>1</v>
      </c>
      <c r="BW34" s="72" t="str">
        <f>IF(W34&lt;&gt;"",IF(Z34="A",IF(W34&gt;50,W34*0.001,BV34*W34),BV34*W34),"")</f>
        <v/>
      </c>
      <c r="BX34" s="141" t="str">
        <f ca="1">IF(OR(AE34=$BB$10,AE34=$BD$10,AE34=$BK$10,AE34=$BL$10,AE34=$BM$10),VLOOKUP(BW34,INDIRECT(CONCATENATE(CR34,"!",HLOOKUP(AE34,$CU$10:CY34,CZ34,FALSE))),1,TRUE),"")</f>
        <v/>
      </c>
      <c r="BY34" s="107" t="e">
        <f t="shared" ca="1" si="21"/>
        <v>#N/A</v>
      </c>
      <c r="BZ34" s="107" t="e">
        <f t="shared" ca="1" si="22"/>
        <v>#N/A</v>
      </c>
      <c r="CA34" s="107" t="e">
        <f t="shared" ca="1" si="23"/>
        <v>#N/A</v>
      </c>
      <c r="CB34" s="107" t="e">
        <f t="shared" ca="1" si="24"/>
        <v>#N/A</v>
      </c>
      <c r="CC34" s="107" t="e">
        <f t="shared" ca="1" si="25"/>
        <v>#VALUE!</v>
      </c>
      <c r="CD34" s="73">
        <f>Worksheet!K29</f>
        <v>0</v>
      </c>
      <c r="CE34" s="73">
        <f>Worksheet!L29</f>
        <v>0</v>
      </c>
      <c r="CF34" s="73">
        <f>Worksheet!M29</f>
        <v>0</v>
      </c>
      <c r="CG34" s="73">
        <f>Worksheet!N29</f>
        <v>0</v>
      </c>
      <c r="CH34" s="73">
        <f>Worksheet!O29</f>
        <v>0</v>
      </c>
      <c r="CI34" s="159" t="e">
        <f t="shared" ca="1" si="26"/>
        <v>#VALUE!</v>
      </c>
      <c r="CJ34" s="159" t="e">
        <f t="shared" ca="1" si="27"/>
        <v>#VALUE!</v>
      </c>
      <c r="CK34" s="159" t="e">
        <f t="shared" ca="1" si="28"/>
        <v>#VALUE!</v>
      </c>
      <c r="CL34" s="159" t="e">
        <f t="shared" ca="1" si="29"/>
        <v>#VALUE!</v>
      </c>
      <c r="CM34" s="159" t="e">
        <f t="shared" ca="1" si="30"/>
        <v>#VALUE!</v>
      </c>
      <c r="CN34" s="136" t="e">
        <f t="shared" ca="1" si="42"/>
        <v>#N/A</v>
      </c>
      <c r="CO34" s="108">
        <f>Worksheet!Q29</f>
        <v>0</v>
      </c>
      <c r="CP34" s="63" t="str">
        <f t="shared" si="32"/>
        <v>1</v>
      </c>
      <c r="CQ34" s="138" t="e">
        <f t="shared" si="43"/>
        <v>#N/A</v>
      </c>
      <c r="CR34" s="63" t="str">
        <f t="shared" si="34"/>
        <v>Standard1</v>
      </c>
      <c r="CT34" s="117" t="str">
        <f t="shared" ca="1" si="44"/>
        <v>$B$4:$P$807</v>
      </c>
      <c r="CU34" s="107" t="str">
        <f>VLOOKUP($CR34,$CT$3:CU$8,2,FALSE)</f>
        <v>$I$189:$I$348</v>
      </c>
      <c r="CV34" s="107" t="str">
        <f>VLOOKUP($CR34,$CT$3:CV$8,3,FALSE)</f>
        <v>$I$349:$I$538</v>
      </c>
      <c r="CW34" s="107" t="str">
        <f>VLOOKUP($CR34,$CT$3:CW$8,4,FALSE)</f>
        <v>$I$539:$I$609</v>
      </c>
      <c r="CX34" s="107" t="str">
        <f>VLOOKUP($CR34,$CT$3:CX$8,5,FALSE)</f>
        <v>$I$610:$I$659</v>
      </c>
      <c r="CY34" s="107" t="str">
        <f>VLOOKUP($CR34,$CT$3:CY$8,6,FALSE)</f>
        <v>$I$660:$I$719</v>
      </c>
      <c r="CZ34" s="63">
        <f>COUNTIF($CU$10:CU34,"&lt;&gt;"&amp;"")</f>
        <v>25</v>
      </c>
      <c r="DB34" s="63" t="str">
        <f t="shared" si="4"/>
        <v/>
      </c>
      <c r="DC34" s="63" t="e">
        <f t="shared" ca="1" si="5"/>
        <v>#N/A</v>
      </c>
    </row>
    <row r="35" spans="17:107" x14ac:dyDescent="0.25">
      <c r="Q35" s="64" t="e">
        <f t="shared" ca="1" si="36"/>
        <v>#N/A</v>
      </c>
      <c r="R35" s="63" t="str">
        <f>IF(Worksheet!I30=$S$2,$S$2,IF(Worksheet!I30=$S$3,$S$3,$S$1))</f>
        <v>5502A</v>
      </c>
      <c r="S35" s="65" t="str">
        <f t="shared" ca="1" si="1"/>
        <v>*</v>
      </c>
      <c r="T35" s="60" t="e">
        <f t="shared" si="37"/>
        <v>#N/A</v>
      </c>
      <c r="U35" s="67">
        <f>IF(Worksheet!S30="%",ABS(Worksheet!Z30),ABS(Worksheet!U30))</f>
        <v>0</v>
      </c>
      <c r="V35" s="160">
        <f>IF(Worksheet!S30="%",Worksheet!AA30,Worksheet!S30)</f>
        <v>0</v>
      </c>
      <c r="W35" s="66" t="str">
        <f>IF(Worksheet!S30="%","",IF(Worksheet!Z30&lt;&gt;"",Worksheet!Z30,""))</f>
        <v/>
      </c>
      <c r="X35" s="66" t="str">
        <f>IF(Worksheet!S30="%","",IF(Worksheet!AA30&lt;&gt;"",Worksheet!AA30,""))</f>
        <v/>
      </c>
      <c r="Y35" s="68" t="str">
        <f t="shared" si="38"/>
        <v/>
      </c>
      <c r="Z35" s="68" t="str">
        <f t="shared" si="39"/>
        <v>0</v>
      </c>
      <c r="AA35" s="68" t="str">
        <f t="shared" si="40"/>
        <v>DC</v>
      </c>
      <c r="AB35" s="68" t="str">
        <f t="shared" si="11"/>
        <v>DC0</v>
      </c>
      <c r="AC35" s="68" t="str">
        <f>IF(Worksheet!H30&lt;&gt;"",Worksheet!H30,"")</f>
        <v/>
      </c>
      <c r="AD35" s="68" t="str">
        <f t="shared" si="2"/>
        <v/>
      </c>
      <c r="AE35" s="139" t="str">
        <f t="shared" si="12"/>
        <v>DC0</v>
      </c>
      <c r="AF35" s="140" t="e">
        <f>HLOOKUP(AE35,$AH$10:AZ35,COUNTIF($AE$7:AE35,"&lt;&gt;"&amp;""),FALSE)</f>
        <v>#N/A</v>
      </c>
      <c r="AG35" s="76" t="e">
        <f t="shared" si="41"/>
        <v>#N/A</v>
      </c>
      <c r="AH35" s="107" t="e">
        <f ca="1">VLOOKUP($AG35,INDIRECT(CONCATENATE($CR35,"!",VLOOKUP($CR35,$AG$3:AH$8,AH$2,FALSE))),1,TRUE)</f>
        <v>#N/A</v>
      </c>
      <c r="AI35" s="107" t="e">
        <f ca="1">VLOOKUP($AG35,INDIRECT(CONCATENATE($CR35,"!",VLOOKUP($CR35,$AG$3:AI$8,AI$2,FALSE))),1,TRUE)</f>
        <v>#N/A</v>
      </c>
      <c r="AJ35" s="107" t="e">
        <f ca="1">VLOOKUP($AG35,INDIRECT(CONCATENATE($CR35,"!",VLOOKUP($CR35,$AG$3:AJ$8,AJ$2,FALSE))),1,TRUE)</f>
        <v>#N/A</v>
      </c>
      <c r="AK35" s="107" t="e">
        <f ca="1">VLOOKUP($AG35,INDIRECT(CONCATENATE($CR35,"!",VLOOKUP($CR35,$AG$3:AK$8,AK$2,FALSE))),1,TRUE)</f>
        <v>#N/A</v>
      </c>
      <c r="AL35" s="107" t="e">
        <f ca="1">VLOOKUP($AG35,INDIRECT(CONCATENATE($CR35,"!",VLOOKUP($CR35,$AG$3:AL$8,AL$2,FALSE))),1,TRUE)</f>
        <v>#N/A</v>
      </c>
      <c r="AM35" s="107" t="e">
        <f ca="1">VLOOKUP($AG35,INDIRECT(CONCATENATE($CR35,"!",VLOOKUP($CR35,$AG$3:AM$8,AM$2,FALSE))),1,TRUE)</f>
        <v>#N/A</v>
      </c>
      <c r="AN35" s="107" t="e">
        <f ca="1">VLOOKUP($AG35,INDIRECT(CONCATENATE($CR35,"!",VLOOKUP($CR35,$AG$3:AN$8,AN$2,FALSE))),1,TRUE)</f>
        <v>#N/A</v>
      </c>
      <c r="AO35" s="107" t="e">
        <f ca="1">VLOOKUP($AG35,INDIRECT(CONCATENATE($CR35,"!",VLOOKUP($CR35,$AG$3:AO$8,AO$2,FALSE))),1,TRUE)</f>
        <v>#N/A</v>
      </c>
      <c r="AP35" s="107" t="e">
        <f ca="1">VLOOKUP($AG35,INDIRECT(CONCATENATE($CR35,"!",VLOOKUP($CR35,$AG$3:AP$8,AP$2,FALSE))),1,TRUE)</f>
        <v>#N/A</v>
      </c>
      <c r="AQ35" s="107" t="e">
        <f ca="1">VLOOKUP($AG35,INDIRECT(CONCATENATE($CR35,"!",VLOOKUP($CR35,$AG$3:AQ$8,AQ$2,FALSE))),1,TRUE)</f>
        <v>#N/A</v>
      </c>
      <c r="AR35" s="107" t="e">
        <f ca="1">VLOOKUP($AG35,INDIRECT(CONCATENATE($CR35,"!",VLOOKUP($CR35,$AG$3:AR$8,AR$2,FALSE))),1,TRUE)</f>
        <v>#N/A</v>
      </c>
      <c r="AS35" s="107" t="e">
        <f ca="1">VLOOKUP($AG35,INDIRECT(CONCATENATE($CR35,"!",VLOOKUP($CR35,$AG$3:AS$8,AS$2,FALSE))),1,TRUE)</f>
        <v>#N/A</v>
      </c>
      <c r="AT35" s="107" t="e">
        <f ca="1">VLOOKUP($AG35,INDIRECT(CONCATENATE($CR35,"!",VLOOKUP($CR35,$AG$3:AT$8,AT$2,FALSE))),1,TRUE)</f>
        <v>#N/A</v>
      </c>
      <c r="AU35" s="107"/>
      <c r="AV35" s="107"/>
      <c r="AW35" s="107"/>
      <c r="AX35" s="107"/>
      <c r="AY35" s="107"/>
      <c r="AZ35" s="107"/>
      <c r="BA35" s="71">
        <f t="shared" si="46"/>
        <v>1</v>
      </c>
      <c r="BB35" s="64">
        <f t="shared" si="46"/>
        <v>1</v>
      </c>
      <c r="BC35" s="64">
        <f t="shared" si="47"/>
        <v>1</v>
      </c>
      <c r="BD35" s="64">
        <f t="shared" si="47"/>
        <v>1</v>
      </c>
      <c r="BE35" s="64">
        <f t="shared" si="16"/>
        <v>1</v>
      </c>
      <c r="BF35" s="64">
        <f t="shared" si="17"/>
        <v>1</v>
      </c>
      <c r="BG35" s="64">
        <f t="shared" si="18"/>
        <v>1</v>
      </c>
      <c r="BH35" s="64">
        <f t="shared" si="45"/>
        <v>1</v>
      </c>
      <c r="BI35" s="64">
        <f t="shared" si="45"/>
        <v>1</v>
      </c>
      <c r="BJ35" s="64">
        <f t="shared" si="45"/>
        <v>1</v>
      </c>
      <c r="BK35" s="64">
        <f t="shared" si="45"/>
        <v>1</v>
      </c>
      <c r="BL35" s="64">
        <f t="shared" si="45"/>
        <v>1</v>
      </c>
      <c r="BM35" s="64">
        <f t="shared" si="45"/>
        <v>1</v>
      </c>
      <c r="BU35" s="72" t="e">
        <f>HLOOKUP(AE35,$BA$10:BT35,COUNTIF($AE$7:AE35,"&lt;&gt;"&amp;""),FALSE)</f>
        <v>#N/A</v>
      </c>
      <c r="BV35" s="64">
        <f t="shared" si="19"/>
        <v>1</v>
      </c>
      <c r="BW35" s="72" t="str">
        <f>IF(W35&lt;&gt;"",IF(Z35="A",IF(W35&gt;50,W35*0.001,BV35*W35),BV35*W35),"")</f>
        <v/>
      </c>
      <c r="BX35" s="141" t="str">
        <f ca="1">IF(OR(AE35=$BB$10,AE35=$BD$10,AE35=$BK$10,AE35=$BL$10,AE35=$BM$10),VLOOKUP(BW35,INDIRECT(CONCATENATE(CR35,"!",HLOOKUP(AE35,$CU$10:CY35,CZ35,FALSE))),1,TRUE),"")</f>
        <v/>
      </c>
      <c r="BY35" s="107" t="e">
        <f t="shared" ca="1" si="21"/>
        <v>#N/A</v>
      </c>
      <c r="BZ35" s="107" t="e">
        <f t="shared" ca="1" si="22"/>
        <v>#N/A</v>
      </c>
      <c r="CA35" s="107" t="e">
        <f t="shared" ca="1" si="23"/>
        <v>#N/A</v>
      </c>
      <c r="CB35" s="107" t="e">
        <f t="shared" ca="1" si="24"/>
        <v>#N/A</v>
      </c>
      <c r="CC35" s="107" t="e">
        <f t="shared" ca="1" si="25"/>
        <v>#VALUE!</v>
      </c>
      <c r="CD35" s="73">
        <f>Worksheet!K30</f>
        <v>0</v>
      </c>
      <c r="CE35" s="73">
        <f>Worksheet!L30</f>
        <v>0</v>
      </c>
      <c r="CF35" s="73">
        <f>Worksheet!M30</f>
        <v>0</v>
      </c>
      <c r="CG35" s="73">
        <f>Worksheet!N30</f>
        <v>0</v>
      </c>
      <c r="CH35" s="73">
        <f>Worksheet!O30</f>
        <v>0</v>
      </c>
      <c r="CI35" s="159" t="e">
        <f t="shared" ca="1" si="26"/>
        <v>#VALUE!</v>
      </c>
      <c r="CJ35" s="159" t="e">
        <f t="shared" ca="1" si="27"/>
        <v>#VALUE!</v>
      </c>
      <c r="CK35" s="159" t="e">
        <f t="shared" ca="1" si="28"/>
        <v>#VALUE!</v>
      </c>
      <c r="CL35" s="159" t="e">
        <f t="shared" ca="1" si="29"/>
        <v>#VALUE!</v>
      </c>
      <c r="CM35" s="159" t="e">
        <f t="shared" ca="1" si="30"/>
        <v>#VALUE!</v>
      </c>
      <c r="CN35" s="136" t="e">
        <f t="shared" ca="1" si="42"/>
        <v>#N/A</v>
      </c>
      <c r="CO35" s="108">
        <f>Worksheet!Q30</f>
        <v>0</v>
      </c>
      <c r="CP35" s="63" t="str">
        <f t="shared" si="32"/>
        <v>1</v>
      </c>
      <c r="CQ35" s="138" t="e">
        <f t="shared" si="43"/>
        <v>#N/A</v>
      </c>
      <c r="CR35" s="63" t="str">
        <f t="shared" si="34"/>
        <v>Standard1</v>
      </c>
      <c r="CT35" s="117" t="str">
        <f t="shared" ca="1" si="44"/>
        <v>$B$4:$P$807</v>
      </c>
      <c r="CU35" s="107" t="str">
        <f>VLOOKUP($CR35,$CT$3:CU$8,2,FALSE)</f>
        <v>$I$189:$I$348</v>
      </c>
      <c r="CV35" s="107" t="str">
        <f>VLOOKUP($CR35,$CT$3:CV$8,3,FALSE)</f>
        <v>$I$349:$I$538</v>
      </c>
      <c r="CW35" s="107" t="str">
        <f>VLOOKUP($CR35,$CT$3:CW$8,4,FALSE)</f>
        <v>$I$539:$I$609</v>
      </c>
      <c r="CX35" s="107" t="str">
        <f>VLOOKUP($CR35,$CT$3:CX$8,5,FALSE)</f>
        <v>$I$610:$I$659</v>
      </c>
      <c r="CY35" s="107" t="str">
        <f>VLOOKUP($CR35,$CT$3:CY$8,6,FALSE)</f>
        <v>$I$660:$I$719</v>
      </c>
      <c r="CZ35" s="63">
        <f>COUNTIF($CU$10:CU35,"&lt;&gt;"&amp;"")</f>
        <v>26</v>
      </c>
      <c r="DB35" s="63" t="str">
        <f t="shared" si="4"/>
        <v/>
      </c>
      <c r="DC35" s="63" t="e">
        <f t="shared" ca="1" si="5"/>
        <v>#N/A</v>
      </c>
    </row>
    <row r="36" spans="17:107" x14ac:dyDescent="0.25">
      <c r="Q36" s="64" t="e">
        <f t="shared" ca="1" si="36"/>
        <v>#N/A</v>
      </c>
      <c r="R36" s="63" t="str">
        <f>IF(Worksheet!I31=$S$2,$S$2,IF(Worksheet!I31=$S$3,$S$3,$S$1))</f>
        <v>5502A</v>
      </c>
      <c r="S36" s="65" t="str">
        <f t="shared" ca="1" si="1"/>
        <v>*</v>
      </c>
      <c r="T36" s="60" t="e">
        <f t="shared" si="37"/>
        <v>#N/A</v>
      </c>
      <c r="U36" s="67">
        <f>IF(Worksheet!S31="%",ABS(Worksheet!Z31),ABS(Worksheet!U31))</f>
        <v>0</v>
      </c>
      <c r="V36" s="160">
        <f>IF(Worksheet!S31="%",Worksheet!AA31,Worksheet!S31)</f>
        <v>0</v>
      </c>
      <c r="W36" s="66" t="str">
        <f>IF(Worksheet!S31="%","",IF(Worksheet!Z31&lt;&gt;"",Worksheet!Z31,""))</f>
        <v/>
      </c>
      <c r="X36" s="66" t="str">
        <f>IF(Worksheet!S31="%","",IF(Worksheet!AA31&lt;&gt;"",Worksheet!AA31,""))</f>
        <v/>
      </c>
      <c r="Y36" s="68" t="str">
        <f t="shared" si="38"/>
        <v/>
      </c>
      <c r="Z36" s="68" t="str">
        <f t="shared" si="39"/>
        <v>0</v>
      </c>
      <c r="AA36" s="68" t="str">
        <f t="shared" si="40"/>
        <v>DC</v>
      </c>
      <c r="AB36" s="68" t="str">
        <f t="shared" si="11"/>
        <v>DC0</v>
      </c>
      <c r="AC36" s="68" t="str">
        <f>IF(Worksheet!H31&lt;&gt;"",Worksheet!H31,"")</f>
        <v/>
      </c>
      <c r="AD36" s="68" t="str">
        <f t="shared" si="2"/>
        <v/>
      </c>
      <c r="AE36" s="139" t="str">
        <f t="shared" si="12"/>
        <v>DC0</v>
      </c>
      <c r="AF36" s="140" t="e">
        <f>HLOOKUP(AE36,$AH$10:AZ36,COUNTIF($AE$7:AE36,"&lt;&gt;"&amp;""),FALSE)</f>
        <v>#N/A</v>
      </c>
      <c r="AG36" s="76" t="e">
        <f t="shared" si="41"/>
        <v>#N/A</v>
      </c>
      <c r="AH36" s="107" t="e">
        <f ca="1">VLOOKUP($AG36,INDIRECT(CONCATENATE($CR36,"!",VLOOKUP($CR36,$AG$3:AH$8,AH$2,FALSE))),1,TRUE)</f>
        <v>#N/A</v>
      </c>
      <c r="AI36" s="107" t="e">
        <f ca="1">VLOOKUP($AG36,INDIRECT(CONCATENATE($CR36,"!",VLOOKUP($CR36,$AG$3:AI$8,AI$2,FALSE))),1,TRUE)</f>
        <v>#N/A</v>
      </c>
      <c r="AJ36" s="107" t="e">
        <f ca="1">VLOOKUP($AG36,INDIRECT(CONCATENATE($CR36,"!",VLOOKUP($CR36,$AG$3:AJ$8,AJ$2,FALSE))),1,TRUE)</f>
        <v>#N/A</v>
      </c>
      <c r="AK36" s="107" t="e">
        <f ca="1">VLOOKUP($AG36,INDIRECT(CONCATENATE($CR36,"!",VLOOKUP($CR36,$AG$3:AK$8,AK$2,FALSE))),1,TRUE)</f>
        <v>#N/A</v>
      </c>
      <c r="AL36" s="107" t="e">
        <f ca="1">VLOOKUP($AG36,INDIRECT(CONCATENATE($CR36,"!",VLOOKUP($CR36,$AG$3:AL$8,AL$2,FALSE))),1,TRUE)</f>
        <v>#N/A</v>
      </c>
      <c r="AM36" s="107" t="e">
        <f ca="1">VLOOKUP($AG36,INDIRECT(CONCATENATE($CR36,"!",VLOOKUP($CR36,$AG$3:AM$8,AM$2,FALSE))),1,TRUE)</f>
        <v>#N/A</v>
      </c>
      <c r="AN36" s="107" t="e">
        <f ca="1">VLOOKUP($AG36,INDIRECT(CONCATENATE($CR36,"!",VLOOKUP($CR36,$AG$3:AN$8,AN$2,FALSE))),1,TRUE)</f>
        <v>#N/A</v>
      </c>
      <c r="AO36" s="107" t="e">
        <f ca="1">VLOOKUP($AG36,INDIRECT(CONCATENATE($CR36,"!",VLOOKUP($CR36,$AG$3:AO$8,AO$2,FALSE))),1,TRUE)</f>
        <v>#N/A</v>
      </c>
      <c r="AP36" s="107" t="e">
        <f ca="1">VLOOKUP($AG36,INDIRECT(CONCATENATE($CR36,"!",VLOOKUP($CR36,$AG$3:AP$8,AP$2,FALSE))),1,TRUE)</f>
        <v>#N/A</v>
      </c>
      <c r="AQ36" s="107" t="e">
        <f ca="1">VLOOKUP($AG36,INDIRECT(CONCATENATE($CR36,"!",VLOOKUP($CR36,$AG$3:AQ$8,AQ$2,FALSE))),1,TRUE)</f>
        <v>#N/A</v>
      </c>
      <c r="AR36" s="107" t="e">
        <f ca="1">VLOOKUP($AG36,INDIRECT(CONCATENATE($CR36,"!",VLOOKUP($CR36,$AG$3:AR$8,AR$2,FALSE))),1,TRUE)</f>
        <v>#N/A</v>
      </c>
      <c r="AS36" s="107" t="e">
        <f ca="1">VLOOKUP($AG36,INDIRECT(CONCATENATE($CR36,"!",VLOOKUP($CR36,$AG$3:AS$8,AS$2,FALSE))),1,TRUE)</f>
        <v>#N/A</v>
      </c>
      <c r="AT36" s="107" t="e">
        <f ca="1">VLOOKUP($AG36,INDIRECT(CONCATENATE($CR36,"!",VLOOKUP($CR36,$AG$3:AT$8,AT$2,FALSE))),1,TRUE)</f>
        <v>#N/A</v>
      </c>
      <c r="AU36" s="107"/>
      <c r="AV36" s="107"/>
      <c r="AW36" s="107"/>
      <c r="AX36" s="107"/>
      <c r="AY36" s="107"/>
      <c r="AZ36" s="107"/>
      <c r="BA36" s="71">
        <f t="shared" si="46"/>
        <v>1</v>
      </c>
      <c r="BB36" s="64">
        <f t="shared" si="46"/>
        <v>1</v>
      </c>
      <c r="BC36" s="64">
        <f t="shared" si="47"/>
        <v>1</v>
      </c>
      <c r="BD36" s="64">
        <f t="shared" si="47"/>
        <v>1</v>
      </c>
      <c r="BE36" s="64">
        <f t="shared" si="16"/>
        <v>1</v>
      </c>
      <c r="BF36" s="64">
        <f t="shared" si="17"/>
        <v>1</v>
      </c>
      <c r="BG36" s="64">
        <f t="shared" si="18"/>
        <v>1</v>
      </c>
      <c r="BH36" s="64">
        <f t="shared" si="45"/>
        <v>1</v>
      </c>
      <c r="BI36" s="64">
        <f t="shared" si="45"/>
        <v>1</v>
      </c>
      <c r="BJ36" s="64">
        <f t="shared" si="45"/>
        <v>1</v>
      </c>
      <c r="BK36" s="64">
        <f t="shared" si="45"/>
        <v>1</v>
      </c>
      <c r="BL36" s="64">
        <f t="shared" si="45"/>
        <v>1</v>
      </c>
      <c r="BM36" s="64">
        <f t="shared" si="45"/>
        <v>1</v>
      </c>
      <c r="BU36" s="72" t="e">
        <f>HLOOKUP(AE36,$BA$10:BT36,COUNTIF($AE$7:AE36,"&lt;&gt;"&amp;""),FALSE)</f>
        <v>#N/A</v>
      </c>
      <c r="BV36" s="64">
        <f t="shared" si="19"/>
        <v>1</v>
      </c>
      <c r="BW36" s="72" t="str">
        <f t="shared" si="20"/>
        <v/>
      </c>
      <c r="BX36" s="141" t="str">
        <f ca="1">IF(OR(AE36=$BB$10,AE36=$BD$10,AE36=$BK$10,AE36=$BL$10,AE36=$BM$10),VLOOKUP(BW36,INDIRECT(CONCATENATE(CR36,"!",HLOOKUP(AE36,$CU$10:CY36,CZ36,FALSE))),1,TRUE),"")</f>
        <v/>
      </c>
      <c r="BY36" s="107" t="e">
        <f t="shared" ca="1" si="21"/>
        <v>#N/A</v>
      </c>
      <c r="BZ36" s="107" t="e">
        <f t="shared" ca="1" si="22"/>
        <v>#N/A</v>
      </c>
      <c r="CA36" s="107" t="e">
        <f t="shared" ca="1" si="23"/>
        <v>#N/A</v>
      </c>
      <c r="CB36" s="107" t="e">
        <f t="shared" ca="1" si="24"/>
        <v>#N/A</v>
      </c>
      <c r="CC36" s="107" t="e">
        <f t="shared" ca="1" si="25"/>
        <v>#VALUE!</v>
      </c>
      <c r="CD36" s="73">
        <f>Worksheet!K31</f>
        <v>0</v>
      </c>
      <c r="CE36" s="73">
        <f>Worksheet!L31</f>
        <v>0</v>
      </c>
      <c r="CF36" s="73">
        <f>Worksheet!M31</f>
        <v>0</v>
      </c>
      <c r="CG36" s="73">
        <f>Worksheet!N31</f>
        <v>0</v>
      </c>
      <c r="CH36" s="73">
        <f>Worksheet!O31</f>
        <v>0</v>
      </c>
      <c r="CI36" s="159" t="e">
        <f t="shared" ca="1" si="26"/>
        <v>#VALUE!</v>
      </c>
      <c r="CJ36" s="159" t="e">
        <f t="shared" ca="1" si="27"/>
        <v>#VALUE!</v>
      </c>
      <c r="CK36" s="159" t="e">
        <f t="shared" ca="1" si="28"/>
        <v>#VALUE!</v>
      </c>
      <c r="CL36" s="159" t="e">
        <f t="shared" ca="1" si="29"/>
        <v>#VALUE!</v>
      </c>
      <c r="CM36" s="159" t="e">
        <f t="shared" ca="1" si="30"/>
        <v>#VALUE!</v>
      </c>
      <c r="CN36" s="136" t="e">
        <f t="shared" ca="1" si="42"/>
        <v>#N/A</v>
      </c>
      <c r="CO36" s="108">
        <f>Worksheet!Q31</f>
        <v>0</v>
      </c>
      <c r="CP36" s="63" t="str">
        <f t="shared" si="32"/>
        <v>1</v>
      </c>
      <c r="CQ36" s="138" t="e">
        <f t="shared" si="43"/>
        <v>#N/A</v>
      </c>
      <c r="CR36" s="63" t="str">
        <f t="shared" si="34"/>
        <v>Standard1</v>
      </c>
      <c r="CT36" s="117" t="str">
        <f t="shared" ca="1" si="44"/>
        <v>$B$4:$P$807</v>
      </c>
      <c r="CU36" s="107" t="str">
        <f>VLOOKUP($CR36,$CT$3:CU$8,2,FALSE)</f>
        <v>$I$189:$I$348</v>
      </c>
      <c r="CV36" s="107" t="str">
        <f>VLOOKUP($CR36,$CT$3:CV$8,3,FALSE)</f>
        <v>$I$349:$I$538</v>
      </c>
      <c r="CW36" s="107" t="str">
        <f>VLOOKUP($CR36,$CT$3:CW$8,4,FALSE)</f>
        <v>$I$539:$I$609</v>
      </c>
      <c r="CX36" s="107" t="str">
        <f>VLOOKUP($CR36,$CT$3:CX$8,5,FALSE)</f>
        <v>$I$610:$I$659</v>
      </c>
      <c r="CY36" s="107" t="str">
        <f>VLOOKUP($CR36,$CT$3:CY$8,6,FALSE)</f>
        <v>$I$660:$I$719</v>
      </c>
      <c r="CZ36" s="63">
        <f>COUNTIF($CU$10:CU36,"&lt;&gt;"&amp;"")</f>
        <v>27</v>
      </c>
      <c r="DB36" s="63" t="str">
        <f t="shared" si="4"/>
        <v/>
      </c>
      <c r="DC36" s="63" t="e">
        <f t="shared" ca="1" si="5"/>
        <v>#N/A</v>
      </c>
    </row>
    <row r="37" spans="17:107" x14ac:dyDescent="0.25">
      <c r="Q37" s="64" t="e">
        <f t="shared" ca="1" si="36"/>
        <v>#N/A</v>
      </c>
      <c r="R37" s="63" t="str">
        <f>IF(Worksheet!I32=$S$2,$S$2,IF(Worksheet!I32=$S$3,$S$3,$S$1))</f>
        <v>5502A</v>
      </c>
      <c r="S37" s="65" t="str">
        <f t="shared" ca="1" si="1"/>
        <v>*</v>
      </c>
      <c r="T37" s="60" t="e">
        <f t="shared" si="37"/>
        <v>#N/A</v>
      </c>
      <c r="U37" s="67">
        <f>IF(Worksheet!S32="%",ABS(Worksheet!Z32),ABS(Worksheet!U32))</f>
        <v>0</v>
      </c>
      <c r="V37" s="160">
        <f>IF(Worksheet!S32="%",Worksheet!AA32,Worksheet!S32)</f>
        <v>0</v>
      </c>
      <c r="W37" s="66" t="str">
        <f>IF(Worksheet!S32="%","",IF(Worksheet!Z32&lt;&gt;"",Worksheet!Z32,""))</f>
        <v/>
      </c>
      <c r="X37" s="66" t="str">
        <f>IF(Worksheet!S32="%","",IF(Worksheet!AA32&lt;&gt;"",Worksheet!AA32,""))</f>
        <v/>
      </c>
      <c r="Y37" s="68" t="str">
        <f t="shared" si="38"/>
        <v/>
      </c>
      <c r="Z37" s="68" t="str">
        <f t="shared" si="39"/>
        <v>0</v>
      </c>
      <c r="AA37" s="68" t="str">
        <f t="shared" si="40"/>
        <v>DC</v>
      </c>
      <c r="AB37" s="68" t="str">
        <f t="shared" si="11"/>
        <v>DC0</v>
      </c>
      <c r="AC37" s="68" t="str">
        <f>IF(Worksheet!H32&lt;&gt;"",Worksheet!H32,"")</f>
        <v/>
      </c>
      <c r="AD37" s="68" t="str">
        <f t="shared" si="2"/>
        <v/>
      </c>
      <c r="AE37" s="139" t="str">
        <f t="shared" si="12"/>
        <v>DC0</v>
      </c>
      <c r="AF37" s="140" t="e">
        <f>HLOOKUP(AE37,$AH$10:AZ37,COUNTIF($AE$7:AE37,"&lt;&gt;"&amp;""),FALSE)</f>
        <v>#N/A</v>
      </c>
      <c r="AG37" s="76" t="e">
        <f t="shared" si="41"/>
        <v>#N/A</v>
      </c>
      <c r="AH37" s="107" t="e">
        <f ca="1">VLOOKUP($AG37,INDIRECT(CONCATENATE($CR37,"!",VLOOKUP($CR37,$AG$3:AH$8,AH$2,FALSE))),1,TRUE)</f>
        <v>#N/A</v>
      </c>
      <c r="AI37" s="107" t="e">
        <f ca="1">VLOOKUP($AG37,INDIRECT(CONCATENATE($CR37,"!",VLOOKUP($CR37,$AG$3:AI$8,AI$2,FALSE))),1,TRUE)</f>
        <v>#N/A</v>
      </c>
      <c r="AJ37" s="107" t="e">
        <f ca="1">VLOOKUP($AG37,INDIRECT(CONCATENATE($CR37,"!",VLOOKUP($CR37,$AG$3:AJ$8,AJ$2,FALSE))),1,TRUE)</f>
        <v>#N/A</v>
      </c>
      <c r="AK37" s="107" t="e">
        <f ca="1">VLOOKUP($AG37,INDIRECT(CONCATENATE($CR37,"!",VLOOKUP($CR37,$AG$3:AK$8,AK$2,FALSE))),1,TRUE)</f>
        <v>#N/A</v>
      </c>
      <c r="AL37" s="107" t="e">
        <f ca="1">VLOOKUP($AG37,INDIRECT(CONCATENATE($CR37,"!",VLOOKUP($CR37,$AG$3:AL$8,AL$2,FALSE))),1,TRUE)</f>
        <v>#N/A</v>
      </c>
      <c r="AM37" s="107" t="e">
        <f ca="1">VLOOKUP($AG37,INDIRECT(CONCATENATE($CR37,"!",VLOOKUP($CR37,$AG$3:AM$8,AM$2,FALSE))),1,TRUE)</f>
        <v>#N/A</v>
      </c>
      <c r="AN37" s="107" t="e">
        <f ca="1">VLOOKUP($AG37,INDIRECT(CONCATENATE($CR37,"!",VLOOKUP($CR37,$AG$3:AN$8,AN$2,FALSE))),1,TRUE)</f>
        <v>#N/A</v>
      </c>
      <c r="AO37" s="107" t="e">
        <f ca="1">VLOOKUP($AG37,INDIRECT(CONCATENATE($CR37,"!",VLOOKUP($CR37,$AG$3:AO$8,AO$2,FALSE))),1,TRUE)</f>
        <v>#N/A</v>
      </c>
      <c r="AP37" s="107" t="e">
        <f ca="1">VLOOKUP($AG37,INDIRECT(CONCATENATE($CR37,"!",VLOOKUP($CR37,$AG$3:AP$8,AP$2,FALSE))),1,TRUE)</f>
        <v>#N/A</v>
      </c>
      <c r="AQ37" s="107" t="e">
        <f ca="1">VLOOKUP($AG37,INDIRECT(CONCATENATE($CR37,"!",VLOOKUP($CR37,$AG$3:AQ$8,AQ$2,FALSE))),1,TRUE)</f>
        <v>#N/A</v>
      </c>
      <c r="AR37" s="107" t="e">
        <f ca="1">VLOOKUP($AG37,INDIRECT(CONCATENATE($CR37,"!",VLOOKUP($CR37,$AG$3:AR$8,AR$2,FALSE))),1,TRUE)</f>
        <v>#N/A</v>
      </c>
      <c r="AS37" s="107" t="e">
        <f ca="1">VLOOKUP($AG37,INDIRECT(CONCATENATE($CR37,"!",VLOOKUP($CR37,$AG$3:AS$8,AS$2,FALSE))),1,TRUE)</f>
        <v>#N/A</v>
      </c>
      <c r="AT37" s="107" t="e">
        <f ca="1">VLOOKUP($AG37,INDIRECT(CONCATENATE($CR37,"!",VLOOKUP($CR37,$AG$3:AT$8,AT$2,FALSE))),1,TRUE)</f>
        <v>#N/A</v>
      </c>
      <c r="AU37" s="107"/>
      <c r="AV37" s="107"/>
      <c r="AW37" s="107"/>
      <c r="AX37" s="107"/>
      <c r="AY37" s="107"/>
      <c r="AZ37" s="107"/>
      <c r="BA37" s="71">
        <f t="shared" si="46"/>
        <v>1</v>
      </c>
      <c r="BB37" s="64">
        <f t="shared" si="46"/>
        <v>1</v>
      </c>
      <c r="BC37" s="64">
        <f t="shared" si="47"/>
        <v>1</v>
      </c>
      <c r="BD37" s="64">
        <f t="shared" si="47"/>
        <v>1</v>
      </c>
      <c r="BE37" s="64">
        <f t="shared" si="16"/>
        <v>1</v>
      </c>
      <c r="BF37" s="64">
        <f t="shared" si="17"/>
        <v>1</v>
      </c>
      <c r="BG37" s="64">
        <f t="shared" si="18"/>
        <v>1</v>
      </c>
      <c r="BH37" s="64">
        <f t="shared" si="45"/>
        <v>1</v>
      </c>
      <c r="BI37" s="64">
        <f t="shared" si="45"/>
        <v>1</v>
      </c>
      <c r="BJ37" s="64">
        <f t="shared" si="45"/>
        <v>1</v>
      </c>
      <c r="BK37" s="64">
        <f t="shared" si="45"/>
        <v>1</v>
      </c>
      <c r="BL37" s="64">
        <f t="shared" si="45"/>
        <v>1</v>
      </c>
      <c r="BM37" s="64">
        <f t="shared" si="45"/>
        <v>1</v>
      </c>
      <c r="BU37" s="72" t="e">
        <f>HLOOKUP(AE37,$BA$10:BT37,COUNTIF($AE$7:AE37,"&lt;&gt;"&amp;""),FALSE)</f>
        <v>#N/A</v>
      </c>
      <c r="BV37" s="64">
        <f t="shared" si="19"/>
        <v>1</v>
      </c>
      <c r="BW37" s="72" t="str">
        <f t="shared" si="20"/>
        <v/>
      </c>
      <c r="BX37" s="141" t="str">
        <f ca="1">IF(OR(AE37=$BB$10,AE37=$BD$10,AE37=$BK$10,AE37=$BL$10,AE37=$BM$10),VLOOKUP(BW37,INDIRECT(CONCATENATE(CR37,"!",HLOOKUP(AE37,$CU$10:CY37,CZ37,FALSE))),1,TRUE),"")</f>
        <v/>
      </c>
      <c r="BY37" s="107" t="e">
        <f t="shared" ca="1" si="21"/>
        <v>#N/A</v>
      </c>
      <c r="BZ37" s="107" t="e">
        <f t="shared" ca="1" si="22"/>
        <v>#N/A</v>
      </c>
      <c r="CA37" s="107" t="e">
        <f t="shared" ca="1" si="23"/>
        <v>#N/A</v>
      </c>
      <c r="CB37" s="107" t="e">
        <f t="shared" ca="1" si="24"/>
        <v>#N/A</v>
      </c>
      <c r="CC37" s="107" t="e">
        <f t="shared" ca="1" si="25"/>
        <v>#VALUE!</v>
      </c>
      <c r="CD37" s="73">
        <f>Worksheet!K32</f>
        <v>0</v>
      </c>
      <c r="CE37" s="73">
        <f>Worksheet!L32</f>
        <v>0</v>
      </c>
      <c r="CF37" s="73">
        <f>Worksheet!M32</f>
        <v>0</v>
      </c>
      <c r="CG37" s="73">
        <f>Worksheet!N32</f>
        <v>0</v>
      </c>
      <c r="CH37" s="73">
        <f>Worksheet!O32</f>
        <v>0</v>
      </c>
      <c r="CI37" s="159" t="e">
        <f t="shared" ca="1" si="26"/>
        <v>#VALUE!</v>
      </c>
      <c r="CJ37" s="159" t="e">
        <f t="shared" ca="1" si="27"/>
        <v>#VALUE!</v>
      </c>
      <c r="CK37" s="159" t="e">
        <f t="shared" ca="1" si="28"/>
        <v>#VALUE!</v>
      </c>
      <c r="CL37" s="159" t="e">
        <f t="shared" ca="1" si="29"/>
        <v>#VALUE!</v>
      </c>
      <c r="CM37" s="159" t="e">
        <f t="shared" ca="1" si="30"/>
        <v>#VALUE!</v>
      </c>
      <c r="CN37" s="136" t="e">
        <f t="shared" ca="1" si="42"/>
        <v>#N/A</v>
      </c>
      <c r="CO37" s="108">
        <f>Worksheet!Q32</f>
        <v>0</v>
      </c>
      <c r="CP37" s="63" t="str">
        <f t="shared" si="32"/>
        <v>1</v>
      </c>
      <c r="CQ37" s="138" t="e">
        <f t="shared" si="43"/>
        <v>#N/A</v>
      </c>
      <c r="CR37" s="63" t="str">
        <f t="shared" si="34"/>
        <v>Standard1</v>
      </c>
      <c r="CT37" s="117" t="str">
        <f t="shared" ca="1" si="44"/>
        <v>$B$4:$P$807</v>
      </c>
      <c r="CU37" s="107" t="str">
        <f>VLOOKUP($CR37,$CT$3:CU$8,2,FALSE)</f>
        <v>$I$189:$I$348</v>
      </c>
      <c r="CV37" s="107" t="str">
        <f>VLOOKUP($CR37,$CT$3:CV$8,3,FALSE)</f>
        <v>$I$349:$I$538</v>
      </c>
      <c r="CW37" s="107" t="str">
        <f>VLOOKUP($CR37,$CT$3:CW$8,4,FALSE)</f>
        <v>$I$539:$I$609</v>
      </c>
      <c r="CX37" s="107" t="str">
        <f>VLOOKUP($CR37,$CT$3:CX$8,5,FALSE)</f>
        <v>$I$610:$I$659</v>
      </c>
      <c r="CY37" s="107" t="str">
        <f>VLOOKUP($CR37,$CT$3:CY$8,6,FALSE)</f>
        <v>$I$660:$I$719</v>
      </c>
      <c r="CZ37" s="63">
        <f>COUNTIF($CU$10:CU37,"&lt;&gt;"&amp;"")</f>
        <v>28</v>
      </c>
      <c r="DB37" s="63" t="str">
        <f t="shared" si="4"/>
        <v/>
      </c>
      <c r="DC37" s="63" t="e">
        <f t="shared" ca="1" si="5"/>
        <v>#N/A</v>
      </c>
    </row>
    <row r="38" spans="17:107" x14ac:dyDescent="0.25">
      <c r="Q38" s="64" t="e">
        <f t="shared" ca="1" si="36"/>
        <v>#N/A</v>
      </c>
      <c r="R38" s="63" t="str">
        <f>IF(Worksheet!I33=$S$2,$S$2,IF(Worksheet!I33=$S$3,$S$3,$S$1))</f>
        <v>5502A</v>
      </c>
      <c r="S38" s="65" t="str">
        <f t="shared" ca="1" si="1"/>
        <v>*</v>
      </c>
      <c r="T38" s="60" t="e">
        <f t="shared" si="37"/>
        <v>#N/A</v>
      </c>
      <c r="U38" s="67">
        <f>IF(Worksheet!S33="%",ABS(Worksheet!Z33),ABS(Worksheet!U33))</f>
        <v>0</v>
      </c>
      <c r="V38" s="160">
        <f>IF(Worksheet!S33="%",Worksheet!AA33,Worksheet!S33)</f>
        <v>0</v>
      </c>
      <c r="W38" s="66" t="str">
        <f>IF(Worksheet!S33="%","",IF(Worksheet!Z33&lt;&gt;"",Worksheet!Z33,""))</f>
        <v/>
      </c>
      <c r="X38" s="66" t="str">
        <f>IF(Worksheet!S33="%","",IF(Worksheet!AA33&lt;&gt;"",Worksheet!AA33,""))</f>
        <v/>
      </c>
      <c r="Y38" s="68" t="str">
        <f t="shared" si="38"/>
        <v/>
      </c>
      <c r="Z38" s="68" t="str">
        <f t="shared" si="39"/>
        <v>0</v>
      </c>
      <c r="AA38" s="68" t="str">
        <f t="shared" si="40"/>
        <v>DC</v>
      </c>
      <c r="AB38" s="68" t="str">
        <f t="shared" si="11"/>
        <v>DC0</v>
      </c>
      <c r="AC38" s="68" t="str">
        <f>IF(Worksheet!H33&lt;&gt;"",Worksheet!H33,"")</f>
        <v/>
      </c>
      <c r="AD38" s="68" t="str">
        <f t="shared" si="2"/>
        <v/>
      </c>
      <c r="AE38" s="139" t="str">
        <f t="shared" si="12"/>
        <v>DC0</v>
      </c>
      <c r="AF38" s="140" t="e">
        <f>HLOOKUP(AE38,$AH$10:AZ38,COUNTIF($AE$7:AE38,"&lt;&gt;"&amp;""),FALSE)</f>
        <v>#N/A</v>
      </c>
      <c r="AG38" s="76" t="e">
        <f t="shared" si="41"/>
        <v>#N/A</v>
      </c>
      <c r="AH38" s="107" t="e">
        <f ca="1">VLOOKUP($AG38,INDIRECT(CONCATENATE($CR38,"!",VLOOKUP($CR38,$AG$3:AH$8,AH$2,FALSE))),1,TRUE)</f>
        <v>#N/A</v>
      </c>
      <c r="AI38" s="107" t="e">
        <f ca="1">VLOOKUP($AG38,INDIRECT(CONCATENATE($CR38,"!",VLOOKUP($CR38,$AG$3:AI$8,AI$2,FALSE))),1,TRUE)</f>
        <v>#N/A</v>
      </c>
      <c r="AJ38" s="107" t="e">
        <f ca="1">VLOOKUP($AG38,INDIRECT(CONCATENATE($CR38,"!",VLOOKUP($CR38,$AG$3:AJ$8,AJ$2,FALSE))),1,TRUE)</f>
        <v>#N/A</v>
      </c>
      <c r="AK38" s="107" t="e">
        <f ca="1">VLOOKUP($AG38,INDIRECT(CONCATENATE($CR38,"!",VLOOKUP($CR38,$AG$3:AK$8,AK$2,FALSE))),1,TRUE)</f>
        <v>#N/A</v>
      </c>
      <c r="AL38" s="107" t="e">
        <f ca="1">VLOOKUP($AG38,INDIRECT(CONCATENATE($CR38,"!",VLOOKUP($CR38,$AG$3:AL$8,AL$2,FALSE))),1,TRUE)</f>
        <v>#N/A</v>
      </c>
      <c r="AM38" s="107" t="e">
        <f ca="1">VLOOKUP($AG38,INDIRECT(CONCATENATE($CR38,"!",VLOOKUP($CR38,$AG$3:AM$8,AM$2,FALSE))),1,TRUE)</f>
        <v>#N/A</v>
      </c>
      <c r="AN38" s="107" t="e">
        <f ca="1">VLOOKUP($AG38,INDIRECT(CONCATENATE($CR38,"!",VLOOKUP($CR38,$AG$3:AN$8,AN$2,FALSE))),1,TRUE)</f>
        <v>#N/A</v>
      </c>
      <c r="AO38" s="107" t="e">
        <f ca="1">VLOOKUP($AG38,INDIRECT(CONCATENATE($CR38,"!",VLOOKUP($CR38,$AG$3:AO$8,AO$2,FALSE))),1,TRUE)</f>
        <v>#N/A</v>
      </c>
      <c r="AP38" s="107" t="e">
        <f ca="1">VLOOKUP($AG38,INDIRECT(CONCATENATE($CR38,"!",VLOOKUP($CR38,$AG$3:AP$8,AP$2,FALSE))),1,TRUE)</f>
        <v>#N/A</v>
      </c>
      <c r="AQ38" s="107" t="e">
        <f ca="1">VLOOKUP($AG38,INDIRECT(CONCATENATE($CR38,"!",VLOOKUP($CR38,$AG$3:AQ$8,AQ$2,FALSE))),1,TRUE)</f>
        <v>#N/A</v>
      </c>
      <c r="AR38" s="107" t="e">
        <f ca="1">VLOOKUP($AG38,INDIRECT(CONCATENATE($CR38,"!",VLOOKUP($CR38,$AG$3:AR$8,AR$2,FALSE))),1,TRUE)</f>
        <v>#N/A</v>
      </c>
      <c r="AS38" s="107" t="e">
        <f ca="1">VLOOKUP($AG38,INDIRECT(CONCATENATE($CR38,"!",VLOOKUP($CR38,$AG$3:AS$8,AS$2,FALSE))),1,TRUE)</f>
        <v>#N/A</v>
      </c>
      <c r="AT38" s="107" t="e">
        <f ca="1">VLOOKUP($AG38,INDIRECT(CONCATENATE($CR38,"!",VLOOKUP($CR38,$AG$3:AT$8,AT$2,FALSE))),1,TRUE)</f>
        <v>#N/A</v>
      </c>
      <c r="AU38" s="107"/>
      <c r="AV38" s="107"/>
      <c r="AW38" s="107"/>
      <c r="AX38" s="107"/>
      <c r="AY38" s="107"/>
      <c r="AZ38" s="107"/>
      <c r="BA38" s="71">
        <f t="shared" si="46"/>
        <v>1</v>
      </c>
      <c r="BB38" s="64">
        <f t="shared" si="46"/>
        <v>1</v>
      </c>
      <c r="BC38" s="64">
        <f t="shared" si="47"/>
        <v>1</v>
      </c>
      <c r="BD38" s="64">
        <f t="shared" si="47"/>
        <v>1</v>
      </c>
      <c r="BE38" s="64">
        <f t="shared" si="16"/>
        <v>1</v>
      </c>
      <c r="BF38" s="64">
        <f t="shared" si="17"/>
        <v>1</v>
      </c>
      <c r="BG38" s="64">
        <f t="shared" si="18"/>
        <v>1</v>
      </c>
      <c r="BH38" s="64">
        <f t="shared" si="45"/>
        <v>1</v>
      </c>
      <c r="BI38" s="64">
        <f t="shared" si="45"/>
        <v>1</v>
      </c>
      <c r="BJ38" s="64">
        <f t="shared" si="45"/>
        <v>1</v>
      </c>
      <c r="BK38" s="64">
        <f t="shared" si="45"/>
        <v>1</v>
      </c>
      <c r="BL38" s="64">
        <f t="shared" si="45"/>
        <v>1</v>
      </c>
      <c r="BM38" s="64">
        <f t="shared" si="45"/>
        <v>1</v>
      </c>
      <c r="BU38" s="72" t="e">
        <f>HLOOKUP(AE38,$BA$10:BT38,COUNTIF($AE$7:AE38,"&lt;&gt;"&amp;""),FALSE)</f>
        <v>#N/A</v>
      </c>
      <c r="BV38" s="64">
        <f t="shared" si="19"/>
        <v>1</v>
      </c>
      <c r="BW38" s="72" t="str">
        <f t="shared" si="20"/>
        <v/>
      </c>
      <c r="BX38" s="141" t="str">
        <f ca="1">IF(OR(AE38=$BB$10,AE38=$BD$10,AE38=$BK$10,AE38=$BL$10,AE38=$BM$10),VLOOKUP(BW38,INDIRECT(CONCATENATE(CR38,"!",HLOOKUP(AE38,$CU$10:CY38,CZ38,FALSE))),1,TRUE),"")</f>
        <v/>
      </c>
      <c r="BY38" s="107" t="e">
        <f t="shared" ca="1" si="21"/>
        <v>#N/A</v>
      </c>
      <c r="BZ38" s="107" t="e">
        <f t="shared" ca="1" si="22"/>
        <v>#N/A</v>
      </c>
      <c r="CA38" s="107" t="e">
        <f t="shared" ca="1" si="23"/>
        <v>#N/A</v>
      </c>
      <c r="CB38" s="107" t="e">
        <f t="shared" ca="1" si="24"/>
        <v>#N/A</v>
      </c>
      <c r="CC38" s="107" t="e">
        <f t="shared" ca="1" si="25"/>
        <v>#VALUE!</v>
      </c>
      <c r="CD38" s="73">
        <f>Worksheet!K33</f>
        <v>0</v>
      </c>
      <c r="CE38" s="73">
        <f>Worksheet!L33</f>
        <v>0</v>
      </c>
      <c r="CF38" s="73">
        <f>Worksheet!M33</f>
        <v>0</v>
      </c>
      <c r="CG38" s="73">
        <f>Worksheet!N33</f>
        <v>0</v>
      </c>
      <c r="CH38" s="73">
        <f>Worksheet!O33</f>
        <v>0</v>
      </c>
      <c r="CI38" s="159" t="e">
        <f t="shared" ca="1" si="26"/>
        <v>#VALUE!</v>
      </c>
      <c r="CJ38" s="159" t="e">
        <f t="shared" ca="1" si="27"/>
        <v>#VALUE!</v>
      </c>
      <c r="CK38" s="159" t="e">
        <f t="shared" ca="1" si="28"/>
        <v>#VALUE!</v>
      </c>
      <c r="CL38" s="159" t="e">
        <f t="shared" ca="1" si="29"/>
        <v>#VALUE!</v>
      </c>
      <c r="CM38" s="159" t="e">
        <f t="shared" ca="1" si="30"/>
        <v>#VALUE!</v>
      </c>
      <c r="CN38" s="136" t="e">
        <f t="shared" ca="1" si="42"/>
        <v>#N/A</v>
      </c>
      <c r="CO38" s="108">
        <f>Worksheet!Q33</f>
        <v>0</v>
      </c>
      <c r="CP38" s="63" t="str">
        <f t="shared" si="32"/>
        <v>1</v>
      </c>
      <c r="CQ38" s="138" t="e">
        <f t="shared" si="43"/>
        <v>#N/A</v>
      </c>
      <c r="CR38" s="63" t="str">
        <f t="shared" si="34"/>
        <v>Standard1</v>
      </c>
      <c r="CT38" s="117" t="str">
        <f t="shared" ca="1" si="44"/>
        <v>$B$4:$P$807</v>
      </c>
      <c r="CU38" s="107" t="str">
        <f>VLOOKUP($CR38,$CT$3:CU$8,2,FALSE)</f>
        <v>$I$189:$I$348</v>
      </c>
      <c r="CV38" s="107" t="str">
        <f>VLOOKUP($CR38,$CT$3:CV$8,3,FALSE)</f>
        <v>$I$349:$I$538</v>
      </c>
      <c r="CW38" s="107" t="str">
        <f>VLOOKUP($CR38,$CT$3:CW$8,4,FALSE)</f>
        <v>$I$539:$I$609</v>
      </c>
      <c r="CX38" s="107" t="str">
        <f>VLOOKUP($CR38,$CT$3:CX$8,5,FALSE)</f>
        <v>$I$610:$I$659</v>
      </c>
      <c r="CY38" s="107" t="str">
        <f>VLOOKUP($CR38,$CT$3:CY$8,6,FALSE)</f>
        <v>$I$660:$I$719</v>
      </c>
      <c r="CZ38" s="63">
        <f>COUNTIF($CU$10:CU38,"&lt;&gt;"&amp;"")</f>
        <v>29</v>
      </c>
      <c r="DB38" s="63" t="str">
        <f t="shared" si="4"/>
        <v/>
      </c>
      <c r="DC38" s="63" t="e">
        <f t="shared" ca="1" si="5"/>
        <v>#N/A</v>
      </c>
    </row>
    <row r="39" spans="17:107" x14ac:dyDescent="0.25">
      <c r="Q39" s="64" t="e">
        <f t="shared" ca="1" si="36"/>
        <v>#N/A</v>
      </c>
      <c r="R39" s="63" t="str">
        <f>IF(Worksheet!I34=$S$2,$S$2,IF(Worksheet!I34=$S$3,$S$3,$S$1))</f>
        <v>5502A</v>
      </c>
      <c r="S39" s="65" t="str">
        <f t="shared" ca="1" si="1"/>
        <v>*</v>
      </c>
      <c r="T39" s="60" t="e">
        <f t="shared" si="37"/>
        <v>#N/A</v>
      </c>
      <c r="U39" s="67">
        <f>IF(Worksheet!S34="%",ABS(Worksheet!Z34),ABS(Worksheet!U34))</f>
        <v>0</v>
      </c>
      <c r="V39" s="160">
        <f>IF(Worksheet!S34="%",Worksheet!AA34,Worksheet!S34)</f>
        <v>0</v>
      </c>
      <c r="W39" s="66" t="str">
        <f>IF(Worksheet!S34="%","",IF(Worksheet!Z34&lt;&gt;"",Worksheet!Z34,""))</f>
        <v/>
      </c>
      <c r="X39" s="66" t="str">
        <f>IF(Worksheet!S34="%","",IF(Worksheet!AA34&lt;&gt;"",Worksheet!AA34,""))</f>
        <v/>
      </c>
      <c r="Y39" s="68" t="str">
        <f t="shared" si="38"/>
        <v/>
      </c>
      <c r="Z39" s="68" t="str">
        <f t="shared" si="39"/>
        <v>0</v>
      </c>
      <c r="AA39" s="68" t="str">
        <f t="shared" si="40"/>
        <v>DC</v>
      </c>
      <c r="AB39" s="68" t="str">
        <f t="shared" si="11"/>
        <v>DC0</v>
      </c>
      <c r="AC39" s="68" t="str">
        <f>IF(Worksheet!H34&lt;&gt;"",Worksheet!H34,"")</f>
        <v/>
      </c>
      <c r="AD39" s="68" t="str">
        <f t="shared" si="2"/>
        <v/>
      </c>
      <c r="AE39" s="139" t="str">
        <f t="shared" si="12"/>
        <v>DC0</v>
      </c>
      <c r="AF39" s="140" t="e">
        <f>HLOOKUP(AE39,$AH$10:AZ39,COUNTIF($AE$7:AE39,"&lt;&gt;"&amp;""),FALSE)</f>
        <v>#N/A</v>
      </c>
      <c r="AG39" s="76" t="e">
        <f t="shared" si="41"/>
        <v>#N/A</v>
      </c>
      <c r="AH39" s="107" t="e">
        <f ca="1">VLOOKUP($AG39,INDIRECT(CONCATENATE($CR39,"!",VLOOKUP($CR39,$AG$3:AH$8,AH$2,FALSE))),1,TRUE)</f>
        <v>#N/A</v>
      </c>
      <c r="AI39" s="107" t="e">
        <f ca="1">VLOOKUP($AG39,INDIRECT(CONCATENATE($CR39,"!",VLOOKUP($CR39,$AG$3:AI$8,AI$2,FALSE))),1,TRUE)</f>
        <v>#N/A</v>
      </c>
      <c r="AJ39" s="107" t="e">
        <f ca="1">VLOOKUP($AG39,INDIRECT(CONCATENATE($CR39,"!",VLOOKUP($CR39,$AG$3:AJ$8,AJ$2,FALSE))),1,TRUE)</f>
        <v>#N/A</v>
      </c>
      <c r="AK39" s="107" t="e">
        <f ca="1">VLOOKUP($AG39,INDIRECT(CONCATENATE($CR39,"!",VLOOKUP($CR39,$AG$3:AK$8,AK$2,FALSE))),1,TRUE)</f>
        <v>#N/A</v>
      </c>
      <c r="AL39" s="107" t="e">
        <f ca="1">VLOOKUP($AG39,INDIRECT(CONCATENATE($CR39,"!",VLOOKUP($CR39,$AG$3:AL$8,AL$2,FALSE))),1,TRUE)</f>
        <v>#N/A</v>
      </c>
      <c r="AM39" s="107" t="e">
        <f ca="1">VLOOKUP($AG39,INDIRECT(CONCATENATE($CR39,"!",VLOOKUP($CR39,$AG$3:AM$8,AM$2,FALSE))),1,TRUE)</f>
        <v>#N/A</v>
      </c>
      <c r="AN39" s="107" t="e">
        <f ca="1">VLOOKUP($AG39,INDIRECT(CONCATENATE($CR39,"!",VLOOKUP($CR39,$AG$3:AN$8,AN$2,FALSE))),1,TRUE)</f>
        <v>#N/A</v>
      </c>
      <c r="AO39" s="107" t="e">
        <f ca="1">VLOOKUP($AG39,INDIRECT(CONCATENATE($CR39,"!",VLOOKUP($CR39,$AG$3:AO$8,AO$2,FALSE))),1,TRUE)</f>
        <v>#N/A</v>
      </c>
      <c r="AP39" s="107" t="e">
        <f ca="1">VLOOKUP($AG39,INDIRECT(CONCATENATE($CR39,"!",VLOOKUP($CR39,$AG$3:AP$8,AP$2,FALSE))),1,TRUE)</f>
        <v>#N/A</v>
      </c>
      <c r="AQ39" s="107" t="e">
        <f ca="1">VLOOKUP($AG39,INDIRECT(CONCATENATE($CR39,"!",VLOOKUP($CR39,$AG$3:AQ$8,AQ$2,FALSE))),1,TRUE)</f>
        <v>#N/A</v>
      </c>
      <c r="AR39" s="107" t="e">
        <f ca="1">VLOOKUP($AG39,INDIRECT(CONCATENATE($CR39,"!",VLOOKUP($CR39,$AG$3:AR$8,AR$2,FALSE))),1,TRUE)</f>
        <v>#N/A</v>
      </c>
      <c r="AS39" s="107" t="e">
        <f ca="1">VLOOKUP($AG39,INDIRECT(CONCATENATE($CR39,"!",VLOOKUP($CR39,$AG$3:AS$8,AS$2,FALSE))),1,TRUE)</f>
        <v>#N/A</v>
      </c>
      <c r="AT39" s="107" t="e">
        <f ca="1">VLOOKUP($AG39,INDIRECT(CONCATENATE($CR39,"!",VLOOKUP($CR39,$AG$3:AT$8,AT$2,FALSE))),1,TRUE)</f>
        <v>#N/A</v>
      </c>
      <c r="AU39" s="107"/>
      <c r="AV39" s="107"/>
      <c r="AW39" s="107"/>
      <c r="AX39" s="107"/>
      <c r="AY39" s="107"/>
      <c r="AZ39" s="107"/>
      <c r="BA39" s="71">
        <f t="shared" si="46"/>
        <v>1</v>
      </c>
      <c r="BB39" s="64">
        <f t="shared" si="46"/>
        <v>1</v>
      </c>
      <c r="BC39" s="64">
        <f t="shared" si="47"/>
        <v>1</v>
      </c>
      <c r="BD39" s="64">
        <f t="shared" si="47"/>
        <v>1</v>
      </c>
      <c r="BE39" s="64">
        <f t="shared" si="16"/>
        <v>1</v>
      </c>
      <c r="BF39" s="64">
        <f t="shared" si="17"/>
        <v>1</v>
      </c>
      <c r="BG39" s="64">
        <f t="shared" si="18"/>
        <v>1</v>
      </c>
      <c r="BH39" s="64">
        <f t="shared" si="45"/>
        <v>1</v>
      </c>
      <c r="BI39" s="64">
        <f t="shared" si="45"/>
        <v>1</v>
      </c>
      <c r="BJ39" s="64">
        <f t="shared" si="45"/>
        <v>1</v>
      </c>
      <c r="BK39" s="64">
        <f t="shared" si="45"/>
        <v>1</v>
      </c>
      <c r="BL39" s="64">
        <f t="shared" si="45"/>
        <v>1</v>
      </c>
      <c r="BM39" s="64">
        <f t="shared" si="45"/>
        <v>1</v>
      </c>
      <c r="BU39" s="72" t="e">
        <f>HLOOKUP(AE39,$BA$10:BT39,COUNTIF($AE$7:AE39,"&lt;&gt;"&amp;""),FALSE)</f>
        <v>#N/A</v>
      </c>
      <c r="BV39" s="64">
        <f t="shared" si="19"/>
        <v>1</v>
      </c>
      <c r="BW39" s="72" t="str">
        <f t="shared" si="20"/>
        <v/>
      </c>
      <c r="BX39" s="141" t="str">
        <f ca="1">IF(OR(AE39=$BB$10,AE39=$BD$10,AE39=$BK$10,AE39=$BL$10,AE39=$BM$10),VLOOKUP(BW39,INDIRECT(CONCATENATE(CR39,"!",HLOOKUP(AE39,$CU$10:CY39,CZ39,FALSE))),1,TRUE),"")</f>
        <v/>
      </c>
      <c r="BY39" s="107" t="e">
        <f t="shared" ca="1" si="21"/>
        <v>#N/A</v>
      </c>
      <c r="BZ39" s="107" t="e">
        <f t="shared" ca="1" si="22"/>
        <v>#N/A</v>
      </c>
      <c r="CA39" s="107" t="e">
        <f t="shared" ca="1" si="23"/>
        <v>#N/A</v>
      </c>
      <c r="CB39" s="107" t="e">
        <f t="shared" ca="1" si="24"/>
        <v>#N/A</v>
      </c>
      <c r="CC39" s="107" t="e">
        <f t="shared" ca="1" si="25"/>
        <v>#VALUE!</v>
      </c>
      <c r="CD39" s="73">
        <f>Worksheet!K34</f>
        <v>0</v>
      </c>
      <c r="CE39" s="73">
        <f>Worksheet!L34</f>
        <v>0</v>
      </c>
      <c r="CF39" s="73">
        <f>Worksheet!M34</f>
        <v>0</v>
      </c>
      <c r="CG39" s="73">
        <f>Worksheet!N34</f>
        <v>0</v>
      </c>
      <c r="CH39" s="73">
        <f>Worksheet!O34</f>
        <v>0</v>
      </c>
      <c r="CI39" s="159" t="e">
        <f t="shared" ca="1" si="26"/>
        <v>#VALUE!</v>
      </c>
      <c r="CJ39" s="159" t="e">
        <f t="shared" ca="1" si="27"/>
        <v>#VALUE!</v>
      </c>
      <c r="CK39" s="159" t="e">
        <f t="shared" ca="1" si="28"/>
        <v>#VALUE!</v>
      </c>
      <c r="CL39" s="159" t="e">
        <f t="shared" ca="1" si="29"/>
        <v>#VALUE!</v>
      </c>
      <c r="CM39" s="159" t="e">
        <f t="shared" ca="1" si="30"/>
        <v>#VALUE!</v>
      </c>
      <c r="CN39" s="136" t="e">
        <f t="shared" ca="1" si="42"/>
        <v>#N/A</v>
      </c>
      <c r="CO39" s="108">
        <f>Worksheet!Q34</f>
        <v>0</v>
      </c>
      <c r="CP39" s="63" t="str">
        <f t="shared" si="32"/>
        <v>1</v>
      </c>
      <c r="CQ39" s="138" t="e">
        <f t="shared" si="43"/>
        <v>#N/A</v>
      </c>
      <c r="CR39" s="63" t="str">
        <f t="shared" si="34"/>
        <v>Standard1</v>
      </c>
      <c r="CT39" s="117" t="str">
        <f t="shared" ca="1" si="44"/>
        <v>$B$4:$P$807</v>
      </c>
      <c r="CU39" s="107" t="str">
        <f>VLOOKUP($CR39,$CT$3:CU$8,2,FALSE)</f>
        <v>$I$189:$I$348</v>
      </c>
      <c r="CV39" s="107" t="str">
        <f>VLOOKUP($CR39,$CT$3:CV$8,3,FALSE)</f>
        <v>$I$349:$I$538</v>
      </c>
      <c r="CW39" s="107" t="str">
        <f>VLOOKUP($CR39,$CT$3:CW$8,4,FALSE)</f>
        <v>$I$539:$I$609</v>
      </c>
      <c r="CX39" s="107" t="str">
        <f>VLOOKUP($CR39,$CT$3:CX$8,5,FALSE)</f>
        <v>$I$610:$I$659</v>
      </c>
      <c r="CY39" s="107" t="str">
        <f>VLOOKUP($CR39,$CT$3:CY$8,6,FALSE)</f>
        <v>$I$660:$I$719</v>
      </c>
      <c r="CZ39" s="63">
        <f>COUNTIF($CU$10:CU39,"&lt;&gt;"&amp;"")</f>
        <v>30</v>
      </c>
      <c r="DB39" s="63" t="str">
        <f t="shared" si="4"/>
        <v/>
      </c>
      <c r="DC39" s="63" t="e">
        <f t="shared" ca="1" si="5"/>
        <v>#N/A</v>
      </c>
    </row>
    <row r="40" spans="17:107" x14ac:dyDescent="0.25">
      <c r="Q40" s="64" t="e">
        <f t="shared" ca="1" si="36"/>
        <v>#N/A</v>
      </c>
      <c r="R40" s="63" t="str">
        <f>IF(Worksheet!I35=$S$2,$S$2,IF(Worksheet!I35=$S$3,$S$3,$S$1))</f>
        <v>5502A</v>
      </c>
      <c r="S40" s="65" t="str">
        <f t="shared" ca="1" si="1"/>
        <v>*</v>
      </c>
      <c r="T40" s="60" t="e">
        <f t="shared" si="37"/>
        <v>#N/A</v>
      </c>
      <c r="U40" s="67">
        <f>IF(Worksheet!S35="%",ABS(Worksheet!Z35),ABS(Worksheet!U35))</f>
        <v>0</v>
      </c>
      <c r="V40" s="160">
        <f>IF(Worksheet!S35="%",Worksheet!AA35,Worksheet!S35)</f>
        <v>0</v>
      </c>
      <c r="W40" s="66" t="str">
        <f>IF(Worksheet!S35="%","",IF(Worksheet!Z35&lt;&gt;"",Worksheet!Z35,""))</f>
        <v/>
      </c>
      <c r="X40" s="66" t="str">
        <f>IF(Worksheet!S35="%","",IF(Worksheet!AA35&lt;&gt;"",Worksheet!AA35,""))</f>
        <v/>
      </c>
      <c r="Y40" s="68" t="str">
        <f t="shared" si="38"/>
        <v/>
      </c>
      <c r="Z40" s="68" t="str">
        <f t="shared" si="39"/>
        <v>0</v>
      </c>
      <c r="AA40" s="68" t="str">
        <f t="shared" si="40"/>
        <v>DC</v>
      </c>
      <c r="AB40" s="68" t="str">
        <f t="shared" si="11"/>
        <v>DC0</v>
      </c>
      <c r="AC40" s="68" t="str">
        <f>IF(Worksheet!H35&lt;&gt;"",Worksheet!H35,"")</f>
        <v/>
      </c>
      <c r="AD40" s="68" t="str">
        <f t="shared" si="2"/>
        <v/>
      </c>
      <c r="AE40" s="139" t="str">
        <f t="shared" si="12"/>
        <v>DC0</v>
      </c>
      <c r="AF40" s="140" t="e">
        <f>HLOOKUP(AE40,$AH$10:AZ40,COUNTIF($AE$7:AE40,"&lt;&gt;"&amp;""),FALSE)</f>
        <v>#N/A</v>
      </c>
      <c r="AG40" s="76" t="e">
        <f t="shared" si="41"/>
        <v>#N/A</v>
      </c>
      <c r="AH40" s="107" t="e">
        <f ca="1">VLOOKUP($AG40,INDIRECT(CONCATENATE($CR40,"!",VLOOKUP($CR40,$AG$3:AH$8,AH$2,FALSE))),1,TRUE)</f>
        <v>#N/A</v>
      </c>
      <c r="AI40" s="107" t="e">
        <f ca="1">VLOOKUP($AG40,INDIRECT(CONCATENATE($CR40,"!",VLOOKUP($CR40,$AG$3:AI$8,AI$2,FALSE))),1,TRUE)</f>
        <v>#N/A</v>
      </c>
      <c r="AJ40" s="107" t="e">
        <f ca="1">VLOOKUP($AG40,INDIRECT(CONCATENATE($CR40,"!",VLOOKUP($CR40,$AG$3:AJ$8,AJ$2,FALSE))),1,TRUE)</f>
        <v>#N/A</v>
      </c>
      <c r="AK40" s="107" t="e">
        <f ca="1">VLOOKUP($AG40,INDIRECT(CONCATENATE($CR40,"!",VLOOKUP($CR40,$AG$3:AK$8,AK$2,FALSE))),1,TRUE)</f>
        <v>#N/A</v>
      </c>
      <c r="AL40" s="107" t="e">
        <f ca="1">VLOOKUP($AG40,INDIRECT(CONCATENATE($CR40,"!",VLOOKUP($CR40,$AG$3:AL$8,AL$2,FALSE))),1,TRUE)</f>
        <v>#N/A</v>
      </c>
      <c r="AM40" s="107" t="e">
        <f ca="1">VLOOKUP($AG40,INDIRECT(CONCATENATE($CR40,"!",VLOOKUP($CR40,$AG$3:AM$8,AM$2,FALSE))),1,TRUE)</f>
        <v>#N/A</v>
      </c>
      <c r="AN40" s="107" t="e">
        <f ca="1">VLOOKUP($AG40,INDIRECT(CONCATENATE($CR40,"!",VLOOKUP($CR40,$AG$3:AN$8,AN$2,FALSE))),1,TRUE)</f>
        <v>#N/A</v>
      </c>
      <c r="AO40" s="107" t="e">
        <f ca="1">VLOOKUP($AG40,INDIRECT(CONCATENATE($CR40,"!",VLOOKUP($CR40,$AG$3:AO$8,AO$2,FALSE))),1,TRUE)</f>
        <v>#N/A</v>
      </c>
      <c r="AP40" s="107" t="e">
        <f ca="1">VLOOKUP($AG40,INDIRECT(CONCATENATE($CR40,"!",VLOOKUP($CR40,$AG$3:AP$8,AP$2,FALSE))),1,TRUE)</f>
        <v>#N/A</v>
      </c>
      <c r="AQ40" s="107" t="e">
        <f ca="1">VLOOKUP($AG40,INDIRECT(CONCATENATE($CR40,"!",VLOOKUP($CR40,$AG$3:AQ$8,AQ$2,FALSE))),1,TRUE)</f>
        <v>#N/A</v>
      </c>
      <c r="AR40" s="107" t="e">
        <f ca="1">VLOOKUP($AG40,INDIRECT(CONCATENATE($CR40,"!",VLOOKUP($CR40,$AG$3:AR$8,AR$2,FALSE))),1,TRUE)</f>
        <v>#N/A</v>
      </c>
      <c r="AS40" s="107" t="e">
        <f ca="1">VLOOKUP($AG40,INDIRECT(CONCATENATE($CR40,"!",VLOOKUP($CR40,$AG$3:AS$8,AS$2,FALSE))),1,TRUE)</f>
        <v>#N/A</v>
      </c>
      <c r="AT40" s="107" t="e">
        <f ca="1">VLOOKUP($AG40,INDIRECT(CONCATENATE($CR40,"!",VLOOKUP($CR40,$AG$3:AT$8,AT$2,FALSE))),1,TRUE)</f>
        <v>#N/A</v>
      </c>
      <c r="AU40" s="107"/>
      <c r="AV40" s="107"/>
      <c r="AW40" s="107"/>
      <c r="AX40" s="107"/>
      <c r="AY40" s="107"/>
      <c r="AZ40" s="107"/>
      <c r="BA40" s="71">
        <f t="shared" si="46"/>
        <v>1</v>
      </c>
      <c r="BB40" s="64">
        <f t="shared" si="46"/>
        <v>1</v>
      </c>
      <c r="BC40" s="64">
        <f t="shared" si="47"/>
        <v>1</v>
      </c>
      <c r="BD40" s="64">
        <f t="shared" si="47"/>
        <v>1</v>
      </c>
      <c r="BE40" s="64">
        <f t="shared" si="16"/>
        <v>1</v>
      </c>
      <c r="BF40" s="64">
        <f t="shared" si="17"/>
        <v>1</v>
      </c>
      <c r="BG40" s="64">
        <f t="shared" si="18"/>
        <v>1</v>
      </c>
      <c r="BH40" s="64">
        <f t="shared" si="45"/>
        <v>1</v>
      </c>
      <c r="BI40" s="64">
        <f t="shared" si="45"/>
        <v>1</v>
      </c>
      <c r="BJ40" s="64">
        <f t="shared" si="45"/>
        <v>1</v>
      </c>
      <c r="BK40" s="64">
        <f t="shared" si="45"/>
        <v>1</v>
      </c>
      <c r="BL40" s="64">
        <f t="shared" si="45"/>
        <v>1</v>
      </c>
      <c r="BM40" s="64">
        <f t="shared" si="45"/>
        <v>1</v>
      </c>
      <c r="BU40" s="72" t="e">
        <f>HLOOKUP(AE40,$BA$10:BT40,COUNTIF($AE$7:AE40,"&lt;&gt;"&amp;""),FALSE)</f>
        <v>#N/A</v>
      </c>
      <c r="BV40" s="64">
        <f t="shared" si="19"/>
        <v>1</v>
      </c>
      <c r="BW40" s="72" t="str">
        <f t="shared" si="20"/>
        <v/>
      </c>
      <c r="BX40" s="141" t="str">
        <f ca="1">IF(OR(AE40=$BB$10,AE40=$BD$10,AE40=$BK$10,AE40=$BL$10,AE40=$BM$10),VLOOKUP(BW40,INDIRECT(CONCATENATE(CR40,"!",HLOOKUP(AE40,$CU$10:CY40,CZ40,FALSE))),1,TRUE),"")</f>
        <v/>
      </c>
      <c r="BY40" s="107" t="e">
        <f t="shared" ca="1" si="21"/>
        <v>#N/A</v>
      </c>
      <c r="BZ40" s="107" t="e">
        <f t="shared" ca="1" si="22"/>
        <v>#N/A</v>
      </c>
      <c r="CA40" s="107" t="e">
        <f t="shared" ca="1" si="23"/>
        <v>#N/A</v>
      </c>
      <c r="CB40" s="107" t="e">
        <f t="shared" ca="1" si="24"/>
        <v>#N/A</v>
      </c>
      <c r="CC40" s="107" t="e">
        <f t="shared" ca="1" si="25"/>
        <v>#VALUE!</v>
      </c>
      <c r="CD40" s="73">
        <f>Worksheet!K35</f>
        <v>0</v>
      </c>
      <c r="CE40" s="73">
        <f>Worksheet!L35</f>
        <v>0</v>
      </c>
      <c r="CF40" s="73">
        <f>Worksheet!M35</f>
        <v>0</v>
      </c>
      <c r="CG40" s="73">
        <f>Worksheet!N35</f>
        <v>0</v>
      </c>
      <c r="CH40" s="73">
        <f>Worksheet!O35</f>
        <v>0</v>
      </c>
      <c r="CI40" s="159" t="e">
        <f t="shared" ca="1" si="26"/>
        <v>#VALUE!</v>
      </c>
      <c r="CJ40" s="159" t="e">
        <f t="shared" ca="1" si="27"/>
        <v>#VALUE!</v>
      </c>
      <c r="CK40" s="159" t="e">
        <f t="shared" ca="1" si="28"/>
        <v>#VALUE!</v>
      </c>
      <c r="CL40" s="159" t="e">
        <f t="shared" ca="1" si="29"/>
        <v>#VALUE!</v>
      </c>
      <c r="CM40" s="159" t="e">
        <f t="shared" ca="1" si="30"/>
        <v>#VALUE!</v>
      </c>
      <c r="CN40" s="136" t="e">
        <f t="shared" ca="1" si="42"/>
        <v>#N/A</v>
      </c>
      <c r="CO40" s="108">
        <f>Worksheet!Q35</f>
        <v>0</v>
      </c>
      <c r="CP40" s="63" t="str">
        <f t="shared" si="32"/>
        <v>1</v>
      </c>
      <c r="CQ40" s="138" t="e">
        <f t="shared" si="43"/>
        <v>#N/A</v>
      </c>
      <c r="CR40" s="63" t="str">
        <f t="shared" si="34"/>
        <v>Standard1</v>
      </c>
      <c r="CT40" s="117" t="str">
        <f t="shared" ca="1" si="44"/>
        <v>$B$4:$P$807</v>
      </c>
      <c r="CU40" s="107" t="str">
        <f>VLOOKUP($CR40,$CT$3:CU$8,2,FALSE)</f>
        <v>$I$189:$I$348</v>
      </c>
      <c r="CV40" s="107" t="str">
        <f>VLOOKUP($CR40,$CT$3:CV$8,3,FALSE)</f>
        <v>$I$349:$I$538</v>
      </c>
      <c r="CW40" s="107" t="str">
        <f>VLOOKUP($CR40,$CT$3:CW$8,4,FALSE)</f>
        <v>$I$539:$I$609</v>
      </c>
      <c r="CX40" s="107" t="str">
        <f>VLOOKUP($CR40,$CT$3:CX$8,5,FALSE)</f>
        <v>$I$610:$I$659</v>
      </c>
      <c r="CY40" s="107" t="str">
        <f>VLOOKUP($CR40,$CT$3:CY$8,6,FALSE)</f>
        <v>$I$660:$I$719</v>
      </c>
      <c r="CZ40" s="63">
        <f>COUNTIF($CU$10:CU40,"&lt;&gt;"&amp;"")</f>
        <v>31</v>
      </c>
      <c r="DB40" s="63" t="str">
        <f t="shared" si="4"/>
        <v/>
      </c>
      <c r="DC40" s="63" t="e">
        <f t="shared" ca="1" si="5"/>
        <v>#N/A</v>
      </c>
    </row>
    <row r="41" spans="17:107" x14ac:dyDescent="0.25">
      <c r="Q41" s="64" t="e">
        <f t="shared" ca="1" si="36"/>
        <v>#N/A</v>
      </c>
      <c r="R41" s="63" t="str">
        <f>IF(Worksheet!I36=$S$2,$S$2,IF(Worksheet!I36=$S$3,$S$3,$S$1))</f>
        <v>5502A</v>
      </c>
      <c r="S41" s="65" t="str">
        <f t="shared" ca="1" si="1"/>
        <v>*</v>
      </c>
      <c r="T41" s="60" t="e">
        <f t="shared" si="37"/>
        <v>#N/A</v>
      </c>
      <c r="U41" s="67">
        <f>IF(Worksheet!S36="%",ABS(Worksheet!Z36),ABS(Worksheet!U36))</f>
        <v>0</v>
      </c>
      <c r="V41" s="160">
        <f>IF(Worksheet!S36="%",Worksheet!AA36,Worksheet!S36)</f>
        <v>0</v>
      </c>
      <c r="W41" s="66" t="str">
        <f>IF(Worksheet!S36="%","",IF(Worksheet!Z36&lt;&gt;"",Worksheet!Z36,""))</f>
        <v/>
      </c>
      <c r="X41" s="66" t="str">
        <f>IF(Worksheet!S36="%","",IF(Worksheet!AA36&lt;&gt;"",Worksheet!AA36,""))</f>
        <v/>
      </c>
      <c r="Y41" s="68" t="str">
        <f t="shared" si="38"/>
        <v/>
      </c>
      <c r="Z41" s="68" t="str">
        <f t="shared" si="39"/>
        <v>0</v>
      </c>
      <c r="AA41" s="68" t="str">
        <f t="shared" si="40"/>
        <v>DC</v>
      </c>
      <c r="AB41" s="68" t="str">
        <f t="shared" si="11"/>
        <v>DC0</v>
      </c>
      <c r="AC41" s="68" t="str">
        <f>IF(Worksheet!H36&lt;&gt;"",Worksheet!H36,"")</f>
        <v/>
      </c>
      <c r="AD41" s="68" t="str">
        <f t="shared" si="2"/>
        <v/>
      </c>
      <c r="AE41" s="139" t="str">
        <f t="shared" si="12"/>
        <v>DC0</v>
      </c>
      <c r="AF41" s="140" t="e">
        <f>HLOOKUP(AE41,$AH$10:AZ41,COUNTIF($AE$7:AE41,"&lt;&gt;"&amp;""),FALSE)</f>
        <v>#N/A</v>
      </c>
      <c r="AG41" s="76" t="e">
        <f t="shared" si="41"/>
        <v>#N/A</v>
      </c>
      <c r="AH41" s="107" t="e">
        <f ca="1">VLOOKUP($AG41,INDIRECT(CONCATENATE($CR41,"!",VLOOKUP($CR41,$AG$3:AH$8,AH$2,FALSE))),1,TRUE)</f>
        <v>#N/A</v>
      </c>
      <c r="AI41" s="107" t="e">
        <f ca="1">VLOOKUP($AG41,INDIRECT(CONCATENATE($CR41,"!",VLOOKUP($CR41,$AG$3:AI$8,AI$2,FALSE))),1,TRUE)</f>
        <v>#N/A</v>
      </c>
      <c r="AJ41" s="107" t="e">
        <f ca="1">VLOOKUP($AG41,INDIRECT(CONCATENATE($CR41,"!",VLOOKUP($CR41,$AG$3:AJ$8,AJ$2,FALSE))),1,TRUE)</f>
        <v>#N/A</v>
      </c>
      <c r="AK41" s="107" t="e">
        <f ca="1">VLOOKUP($AG41,INDIRECT(CONCATENATE($CR41,"!",VLOOKUP($CR41,$AG$3:AK$8,AK$2,FALSE))),1,TRUE)</f>
        <v>#N/A</v>
      </c>
      <c r="AL41" s="107" t="e">
        <f ca="1">VLOOKUP($AG41,INDIRECT(CONCATENATE($CR41,"!",VLOOKUP($CR41,$AG$3:AL$8,AL$2,FALSE))),1,TRUE)</f>
        <v>#N/A</v>
      </c>
      <c r="AM41" s="107" t="e">
        <f ca="1">VLOOKUP($AG41,INDIRECT(CONCATENATE($CR41,"!",VLOOKUP($CR41,$AG$3:AM$8,AM$2,FALSE))),1,TRUE)</f>
        <v>#N/A</v>
      </c>
      <c r="AN41" s="107" t="e">
        <f ca="1">VLOOKUP($AG41,INDIRECT(CONCATENATE($CR41,"!",VLOOKUP($CR41,$AG$3:AN$8,AN$2,FALSE))),1,TRUE)</f>
        <v>#N/A</v>
      </c>
      <c r="AO41" s="107" t="e">
        <f ca="1">VLOOKUP($AG41,INDIRECT(CONCATENATE($CR41,"!",VLOOKUP($CR41,$AG$3:AO$8,AO$2,FALSE))),1,TRUE)</f>
        <v>#N/A</v>
      </c>
      <c r="AP41" s="107" t="e">
        <f ca="1">VLOOKUP($AG41,INDIRECT(CONCATENATE($CR41,"!",VLOOKUP($CR41,$AG$3:AP$8,AP$2,FALSE))),1,TRUE)</f>
        <v>#N/A</v>
      </c>
      <c r="AQ41" s="107" t="e">
        <f ca="1">VLOOKUP($AG41,INDIRECT(CONCATENATE($CR41,"!",VLOOKUP($CR41,$AG$3:AQ$8,AQ$2,FALSE))),1,TRUE)</f>
        <v>#N/A</v>
      </c>
      <c r="AR41" s="107" t="e">
        <f ca="1">VLOOKUP($AG41,INDIRECT(CONCATENATE($CR41,"!",VLOOKUP($CR41,$AG$3:AR$8,AR$2,FALSE))),1,TRUE)</f>
        <v>#N/A</v>
      </c>
      <c r="AS41" s="107" t="e">
        <f ca="1">VLOOKUP($AG41,INDIRECT(CONCATENATE($CR41,"!",VLOOKUP($CR41,$AG$3:AS$8,AS$2,FALSE))),1,TRUE)</f>
        <v>#N/A</v>
      </c>
      <c r="AT41" s="107" t="e">
        <f ca="1">VLOOKUP($AG41,INDIRECT(CONCATENATE($CR41,"!",VLOOKUP($CR41,$AG$3:AT$8,AT$2,FALSE))),1,TRUE)</f>
        <v>#N/A</v>
      </c>
      <c r="AU41" s="107"/>
      <c r="AV41" s="107"/>
      <c r="AW41" s="107"/>
      <c r="AX41" s="107"/>
      <c r="AY41" s="107"/>
      <c r="AZ41" s="107"/>
      <c r="BA41" s="71">
        <f t="shared" si="46"/>
        <v>1</v>
      </c>
      <c r="BB41" s="64">
        <f t="shared" si="46"/>
        <v>1</v>
      </c>
      <c r="BC41" s="64">
        <f t="shared" si="47"/>
        <v>1</v>
      </c>
      <c r="BD41" s="64">
        <f t="shared" si="47"/>
        <v>1</v>
      </c>
      <c r="BE41" s="64">
        <f t="shared" si="16"/>
        <v>1</v>
      </c>
      <c r="BF41" s="64">
        <f t="shared" si="17"/>
        <v>1</v>
      </c>
      <c r="BG41" s="64">
        <f t="shared" si="18"/>
        <v>1</v>
      </c>
      <c r="BH41" s="64">
        <f t="shared" si="45"/>
        <v>1</v>
      </c>
      <c r="BI41" s="64">
        <f t="shared" si="45"/>
        <v>1</v>
      </c>
      <c r="BJ41" s="64">
        <f t="shared" si="45"/>
        <v>1</v>
      </c>
      <c r="BK41" s="64">
        <f t="shared" si="45"/>
        <v>1</v>
      </c>
      <c r="BL41" s="64">
        <f t="shared" si="45"/>
        <v>1</v>
      </c>
      <c r="BM41" s="64">
        <f t="shared" si="45"/>
        <v>1</v>
      </c>
      <c r="BU41" s="72" t="e">
        <f>HLOOKUP(AE41,$BA$10:BT41,COUNTIF($AE$7:AE41,"&lt;&gt;"&amp;""),FALSE)</f>
        <v>#N/A</v>
      </c>
      <c r="BV41" s="64">
        <f t="shared" si="19"/>
        <v>1</v>
      </c>
      <c r="BW41" s="72" t="str">
        <f t="shared" si="20"/>
        <v/>
      </c>
      <c r="BX41" s="141" t="str">
        <f ca="1">IF(OR(AE41=$BB$10,AE41=$BD$10,AE41=$BK$10,AE41=$BL$10,AE41=$BM$10),VLOOKUP(BW41,INDIRECT(CONCATENATE(CR41,"!",HLOOKUP(AE41,$CU$10:CY41,CZ41,FALSE))),1,TRUE),"")</f>
        <v/>
      </c>
      <c r="BY41" s="107" t="e">
        <f t="shared" ca="1" si="21"/>
        <v>#N/A</v>
      </c>
      <c r="BZ41" s="107" t="e">
        <f t="shared" ca="1" si="22"/>
        <v>#N/A</v>
      </c>
      <c r="CA41" s="107" t="e">
        <f t="shared" ca="1" si="23"/>
        <v>#N/A</v>
      </c>
      <c r="CB41" s="107" t="e">
        <f t="shared" ca="1" si="24"/>
        <v>#N/A</v>
      </c>
      <c r="CC41" s="107" t="e">
        <f t="shared" ca="1" si="25"/>
        <v>#VALUE!</v>
      </c>
      <c r="CD41" s="73">
        <f>Worksheet!K36</f>
        <v>0</v>
      </c>
      <c r="CE41" s="73">
        <f>Worksheet!L36</f>
        <v>0</v>
      </c>
      <c r="CF41" s="73">
        <f>Worksheet!M36</f>
        <v>0</v>
      </c>
      <c r="CG41" s="73">
        <f>Worksheet!N36</f>
        <v>0</v>
      </c>
      <c r="CH41" s="73">
        <f>Worksheet!O36</f>
        <v>0</v>
      </c>
      <c r="CI41" s="159" t="e">
        <f t="shared" ca="1" si="26"/>
        <v>#VALUE!</v>
      </c>
      <c r="CJ41" s="159" t="e">
        <f t="shared" ca="1" si="27"/>
        <v>#VALUE!</v>
      </c>
      <c r="CK41" s="159" t="e">
        <f t="shared" ca="1" si="28"/>
        <v>#VALUE!</v>
      </c>
      <c r="CL41" s="159" t="e">
        <f t="shared" ca="1" si="29"/>
        <v>#VALUE!</v>
      </c>
      <c r="CM41" s="159" t="e">
        <f t="shared" ca="1" si="30"/>
        <v>#VALUE!</v>
      </c>
      <c r="CN41" s="136" t="e">
        <f t="shared" ca="1" si="42"/>
        <v>#N/A</v>
      </c>
      <c r="CO41" s="108">
        <f>Worksheet!Q36</f>
        <v>0</v>
      </c>
      <c r="CP41" s="63" t="str">
        <f t="shared" si="32"/>
        <v>1</v>
      </c>
      <c r="CQ41" s="138" t="e">
        <f>VALUE(CP41)*BU41</f>
        <v>#N/A</v>
      </c>
      <c r="CR41" s="63" t="str">
        <f t="shared" si="34"/>
        <v>Standard1</v>
      </c>
      <c r="CT41" s="117" t="str">
        <f t="shared" ca="1" si="44"/>
        <v>$B$4:$P$807</v>
      </c>
      <c r="CU41" s="107" t="str">
        <f>VLOOKUP($CR41,$CT$3:CU$8,2,FALSE)</f>
        <v>$I$189:$I$348</v>
      </c>
      <c r="CV41" s="107" t="str">
        <f>VLOOKUP($CR41,$CT$3:CV$8,3,FALSE)</f>
        <v>$I$349:$I$538</v>
      </c>
      <c r="CW41" s="107" t="str">
        <f>VLOOKUP($CR41,$CT$3:CW$8,4,FALSE)</f>
        <v>$I$539:$I$609</v>
      </c>
      <c r="CX41" s="107" t="str">
        <f>VLOOKUP($CR41,$CT$3:CX$8,5,FALSE)</f>
        <v>$I$610:$I$659</v>
      </c>
      <c r="CY41" s="107" t="str">
        <f>VLOOKUP($CR41,$CT$3:CY$8,6,FALSE)</f>
        <v>$I$660:$I$719</v>
      </c>
      <c r="CZ41" s="63">
        <f>COUNTIF($CU$10:CU41,"&lt;&gt;"&amp;"")</f>
        <v>32</v>
      </c>
      <c r="DB41" s="63" t="str">
        <f t="shared" si="4"/>
        <v/>
      </c>
      <c r="DC41" s="63" t="e">
        <f t="shared" ca="1" si="5"/>
        <v>#N/A</v>
      </c>
    </row>
    <row r="42" spans="17:107" x14ac:dyDescent="0.25">
      <c r="Q42" s="64" t="e">
        <f t="shared" ca="1" si="36"/>
        <v>#N/A</v>
      </c>
      <c r="R42" s="63" t="str">
        <f>IF(Worksheet!I37=$S$2,$S$2,IF(Worksheet!I37=$S$3,$S$3,$S$1))</f>
        <v>5502A</v>
      </c>
      <c r="S42" s="65" t="str">
        <f t="shared" ca="1" si="1"/>
        <v>*</v>
      </c>
      <c r="T42" s="60" t="e">
        <f t="shared" si="37"/>
        <v>#N/A</v>
      </c>
      <c r="U42" s="67">
        <f>IF(Worksheet!S37="%",ABS(Worksheet!Z37),ABS(Worksheet!U37))</f>
        <v>0</v>
      </c>
      <c r="V42" s="160">
        <f>IF(Worksheet!S37="%",Worksheet!AA37,Worksheet!S37)</f>
        <v>0</v>
      </c>
      <c r="W42" s="66" t="str">
        <f>IF(Worksheet!S37="%","",IF(Worksheet!Z37&lt;&gt;"",Worksheet!Z37,""))</f>
        <v/>
      </c>
      <c r="X42" s="66" t="str">
        <f>IF(Worksheet!S37="%","",IF(Worksheet!AA37&lt;&gt;"",Worksheet!AA37,""))</f>
        <v/>
      </c>
      <c r="Y42" s="68" t="str">
        <f t="shared" si="38"/>
        <v/>
      </c>
      <c r="Z42" s="68" t="str">
        <f t="shared" si="39"/>
        <v>0</v>
      </c>
      <c r="AA42" s="68" t="str">
        <f t="shared" si="40"/>
        <v>DC</v>
      </c>
      <c r="AB42" s="68" t="str">
        <f t="shared" si="11"/>
        <v>DC0</v>
      </c>
      <c r="AC42" s="68" t="str">
        <f>IF(Worksheet!H37&lt;&gt;"",Worksheet!H37,"")</f>
        <v/>
      </c>
      <c r="AD42" s="68" t="str">
        <f t="shared" si="2"/>
        <v/>
      </c>
      <c r="AE42" s="139" t="str">
        <f t="shared" si="12"/>
        <v>DC0</v>
      </c>
      <c r="AF42" s="140" t="e">
        <f>HLOOKUP(AE42,$AH$10:AZ42,COUNTIF($AE$7:AE42,"&lt;&gt;"&amp;""),FALSE)</f>
        <v>#N/A</v>
      </c>
      <c r="AG42" s="76" t="e">
        <f t="shared" si="41"/>
        <v>#N/A</v>
      </c>
      <c r="AH42" s="107" t="e">
        <f ca="1">VLOOKUP($AG42,INDIRECT(CONCATENATE($CR42,"!",VLOOKUP($CR42,$AG$3:AH$8,AH$2,FALSE))),1,TRUE)</f>
        <v>#N/A</v>
      </c>
      <c r="AI42" s="107" t="e">
        <f ca="1">VLOOKUP($AG42,INDIRECT(CONCATENATE($CR42,"!",VLOOKUP($CR42,$AG$3:AI$8,AI$2,FALSE))),1,TRUE)</f>
        <v>#N/A</v>
      </c>
      <c r="AJ42" s="107" t="e">
        <f ca="1">VLOOKUP($AG42,INDIRECT(CONCATENATE($CR42,"!",VLOOKUP($CR42,$AG$3:AJ$8,AJ$2,FALSE))),1,TRUE)</f>
        <v>#N/A</v>
      </c>
      <c r="AK42" s="107" t="e">
        <f ca="1">VLOOKUP($AG42,INDIRECT(CONCATENATE($CR42,"!",VLOOKUP($CR42,$AG$3:AK$8,AK$2,FALSE))),1,TRUE)</f>
        <v>#N/A</v>
      </c>
      <c r="AL42" s="107" t="e">
        <f ca="1">VLOOKUP($AG42,INDIRECT(CONCATENATE($CR42,"!",VLOOKUP($CR42,$AG$3:AL$8,AL$2,FALSE))),1,TRUE)</f>
        <v>#N/A</v>
      </c>
      <c r="AM42" s="107" t="e">
        <f ca="1">VLOOKUP($AG42,INDIRECT(CONCATENATE($CR42,"!",VLOOKUP($CR42,$AG$3:AM$8,AM$2,FALSE))),1,TRUE)</f>
        <v>#N/A</v>
      </c>
      <c r="AN42" s="107" t="e">
        <f ca="1">VLOOKUP($AG42,INDIRECT(CONCATENATE($CR42,"!",VLOOKUP($CR42,$AG$3:AN$8,AN$2,FALSE))),1,TRUE)</f>
        <v>#N/A</v>
      </c>
      <c r="AO42" s="107" t="e">
        <f ca="1">VLOOKUP($AG42,INDIRECT(CONCATENATE($CR42,"!",VLOOKUP($CR42,$AG$3:AO$8,AO$2,FALSE))),1,TRUE)</f>
        <v>#N/A</v>
      </c>
      <c r="AP42" s="107" t="e">
        <f ca="1">VLOOKUP($AG42,INDIRECT(CONCATENATE($CR42,"!",VLOOKUP($CR42,$AG$3:AP$8,AP$2,FALSE))),1,TRUE)</f>
        <v>#N/A</v>
      </c>
      <c r="AQ42" s="107" t="e">
        <f ca="1">VLOOKUP($AG42,INDIRECT(CONCATENATE($CR42,"!",VLOOKUP($CR42,$AG$3:AQ$8,AQ$2,FALSE))),1,TRUE)</f>
        <v>#N/A</v>
      </c>
      <c r="AR42" s="107" t="e">
        <f ca="1">VLOOKUP($AG42,INDIRECT(CONCATENATE($CR42,"!",VLOOKUP($CR42,$AG$3:AR$8,AR$2,FALSE))),1,TRUE)</f>
        <v>#N/A</v>
      </c>
      <c r="AS42" s="107" t="e">
        <f ca="1">VLOOKUP($AG42,INDIRECT(CONCATENATE($CR42,"!",VLOOKUP($CR42,$AG$3:AS$8,AS$2,FALSE))),1,TRUE)</f>
        <v>#N/A</v>
      </c>
      <c r="AT42" s="107" t="e">
        <f ca="1">VLOOKUP($AG42,INDIRECT(CONCATENATE($CR42,"!",VLOOKUP($CR42,$AG$3:AT$8,AT$2,FALSE))),1,TRUE)</f>
        <v>#N/A</v>
      </c>
      <c r="AU42" s="107"/>
      <c r="AV42" s="107"/>
      <c r="AW42" s="107"/>
      <c r="AX42" s="107"/>
      <c r="AY42" s="107"/>
      <c r="AZ42" s="107"/>
      <c r="BA42" s="71">
        <f t="shared" si="46"/>
        <v>1</v>
      </c>
      <c r="BB42" s="64">
        <f t="shared" si="46"/>
        <v>1</v>
      </c>
      <c r="BC42" s="64">
        <f t="shared" si="47"/>
        <v>1</v>
      </c>
      <c r="BD42" s="64">
        <f t="shared" si="47"/>
        <v>1</v>
      </c>
      <c r="BE42" s="64">
        <f t="shared" si="16"/>
        <v>1</v>
      </c>
      <c r="BF42" s="64">
        <f t="shared" si="17"/>
        <v>1</v>
      </c>
      <c r="BG42" s="64">
        <f t="shared" si="18"/>
        <v>1</v>
      </c>
      <c r="BH42" s="64">
        <f t="shared" si="45"/>
        <v>1</v>
      </c>
      <c r="BI42" s="64">
        <f t="shared" si="45"/>
        <v>1</v>
      </c>
      <c r="BJ42" s="64">
        <f>IF($V42="mA",0.001,IF($V42="µA",0.000001,IF($V42="kA",1000,1)))</f>
        <v>1</v>
      </c>
      <c r="BK42" s="64">
        <f t="shared" si="45"/>
        <v>1</v>
      </c>
      <c r="BL42" s="64">
        <f t="shared" si="45"/>
        <v>1</v>
      </c>
      <c r="BM42" s="64">
        <f t="shared" si="45"/>
        <v>1</v>
      </c>
      <c r="BU42" s="72" t="e">
        <f>HLOOKUP(AE42,$BA$10:BT42,COUNTIF($AE$7:AE42,"&lt;&gt;"&amp;""),FALSE)</f>
        <v>#N/A</v>
      </c>
      <c r="BV42" s="64">
        <f t="shared" si="19"/>
        <v>1</v>
      </c>
      <c r="BW42" s="72" t="str">
        <f t="shared" si="20"/>
        <v/>
      </c>
      <c r="BX42" s="141" t="str">
        <f ca="1">IF(OR(AE42=$BB$10,AE42=$BD$10,AE42=$BK$10,AE42=$BL$10,AE42=$BM$10),VLOOKUP(BW42,INDIRECT(CONCATENATE(CR42,"!",HLOOKUP(AE42,$CU$10:CY42,CZ42,FALSE))),1,TRUE),"")</f>
        <v/>
      </c>
      <c r="BY42" s="107" t="e">
        <f ca="1">VLOOKUP(Q42,INDIRECT(CONCATENATE(CR42,"!",$CT42)),11,FALSE)</f>
        <v>#N/A</v>
      </c>
      <c r="BZ42" s="107" t="e">
        <f t="shared" ca="1" si="22"/>
        <v>#N/A</v>
      </c>
      <c r="CA42" s="107" t="e">
        <f t="shared" ca="1" si="23"/>
        <v>#N/A</v>
      </c>
      <c r="CB42" s="107" t="e">
        <f t="shared" ca="1" si="24"/>
        <v>#N/A</v>
      </c>
      <c r="CC42" s="107" t="e">
        <f t="shared" ca="1" si="25"/>
        <v>#VALUE!</v>
      </c>
      <c r="CD42" s="73">
        <f>Worksheet!K37</f>
        <v>0</v>
      </c>
      <c r="CE42" s="73">
        <f>Worksheet!L37</f>
        <v>0</v>
      </c>
      <c r="CF42" s="73">
        <f>Worksheet!M37</f>
        <v>0</v>
      </c>
      <c r="CG42" s="73">
        <f>Worksheet!N37</f>
        <v>0</v>
      </c>
      <c r="CH42" s="73">
        <f>Worksheet!O37</f>
        <v>0</v>
      </c>
      <c r="CI42" s="159" t="e">
        <f t="shared" ca="1" si="26"/>
        <v>#VALUE!</v>
      </c>
      <c r="CJ42" s="159" t="e">
        <f t="shared" ca="1" si="27"/>
        <v>#VALUE!</v>
      </c>
      <c r="CK42" s="159" t="e">
        <f t="shared" ca="1" si="28"/>
        <v>#VALUE!</v>
      </c>
      <c r="CL42" s="159" t="e">
        <f t="shared" ca="1" si="29"/>
        <v>#VALUE!</v>
      </c>
      <c r="CM42" s="159" t="e">
        <f t="shared" ca="1" si="30"/>
        <v>#VALUE!</v>
      </c>
      <c r="CN42" s="136" t="e">
        <f t="shared" ca="1" si="42"/>
        <v>#N/A</v>
      </c>
      <c r="CO42" s="108">
        <f>Worksheet!Q37</f>
        <v>0</v>
      </c>
      <c r="CP42" s="63" t="str">
        <f t="shared" si="32"/>
        <v>1</v>
      </c>
      <c r="CQ42" s="138" t="e">
        <f t="shared" si="43"/>
        <v>#N/A</v>
      </c>
      <c r="CR42" s="63" t="str">
        <f t="shared" si="34"/>
        <v>Standard1</v>
      </c>
      <c r="CT42" s="117" t="str">
        <f t="shared" ca="1" si="44"/>
        <v>$B$4:$P$807</v>
      </c>
      <c r="CU42" s="107" t="str">
        <f>VLOOKUP($CR42,$CT$3:CU$8,2,FALSE)</f>
        <v>$I$189:$I$348</v>
      </c>
      <c r="CV42" s="107" t="str">
        <f>VLOOKUP($CR42,$CT$3:CV$8,3,FALSE)</f>
        <v>$I$349:$I$538</v>
      </c>
      <c r="CW42" s="107" t="str">
        <f>VLOOKUP($CR42,$CT$3:CW$8,4,FALSE)</f>
        <v>$I$539:$I$609</v>
      </c>
      <c r="CX42" s="107" t="str">
        <f>VLOOKUP($CR42,$CT$3:CX$8,5,FALSE)</f>
        <v>$I$610:$I$659</v>
      </c>
      <c r="CY42" s="107" t="str">
        <f>VLOOKUP($CR42,$CT$3:CY$8,6,FALSE)</f>
        <v>$I$660:$I$719</v>
      </c>
      <c r="CZ42" s="63">
        <f>COUNTIF($CU$10:CU42,"&lt;&gt;"&amp;"")</f>
        <v>33</v>
      </c>
      <c r="DB42" s="63" t="str">
        <f t="shared" si="4"/>
        <v/>
      </c>
      <c r="DC42" s="63" t="e">
        <f t="shared" ca="1" si="5"/>
        <v>#N/A</v>
      </c>
    </row>
    <row r="43" spans="17:107" x14ac:dyDescent="0.25">
      <c r="Q43" s="64" t="e">
        <f t="shared" ca="1" si="36"/>
        <v>#N/A</v>
      </c>
      <c r="R43" s="63" t="str">
        <f>IF(Worksheet!I38=$S$2,$S$2,IF(Worksheet!I38=$S$3,$S$3,$S$1))</f>
        <v>5502A</v>
      </c>
      <c r="S43" s="65" t="str">
        <f t="shared" ca="1" si="1"/>
        <v>*</v>
      </c>
      <c r="T43" s="60" t="e">
        <f t="shared" si="37"/>
        <v>#N/A</v>
      </c>
      <c r="U43" s="67">
        <f>IF(Worksheet!S38="%",ABS(Worksheet!Z38),ABS(Worksheet!U38))</f>
        <v>0</v>
      </c>
      <c r="V43" s="160">
        <f>IF(Worksheet!S38="%",Worksheet!AA38,Worksheet!S38)</f>
        <v>0</v>
      </c>
      <c r="W43" s="66" t="str">
        <f>IF(Worksheet!S38="%","",IF(Worksheet!Z38&lt;&gt;"",Worksheet!Z38,""))</f>
        <v/>
      </c>
      <c r="X43" s="66" t="str">
        <f>IF(Worksheet!S38="%","",IF(Worksheet!AA38&lt;&gt;"",Worksheet!AA38,""))</f>
        <v/>
      </c>
      <c r="Y43" s="68" t="str">
        <f t="shared" si="38"/>
        <v/>
      </c>
      <c r="Z43" s="68" t="str">
        <f t="shared" si="39"/>
        <v>0</v>
      </c>
      <c r="AA43" s="68" t="str">
        <f t="shared" si="40"/>
        <v>DC</v>
      </c>
      <c r="AB43" s="68" t="str">
        <f t="shared" si="11"/>
        <v>DC0</v>
      </c>
      <c r="AC43" s="68" t="str">
        <f>IF(Worksheet!H38&lt;&gt;"",Worksheet!H38,"")</f>
        <v/>
      </c>
      <c r="AD43" s="68" t="str">
        <f t="shared" si="2"/>
        <v/>
      </c>
      <c r="AE43" s="139" t="str">
        <f t="shared" si="12"/>
        <v>DC0</v>
      </c>
      <c r="AF43" s="140" t="e">
        <f>HLOOKUP(AE43,$AH$10:AZ43,COUNTIF($AE$7:AE43,"&lt;&gt;"&amp;""),FALSE)</f>
        <v>#N/A</v>
      </c>
      <c r="AG43" s="76" t="e">
        <f t="shared" si="41"/>
        <v>#N/A</v>
      </c>
      <c r="AH43" s="107" t="e">
        <f ca="1">VLOOKUP($AG43,INDIRECT(CONCATENATE($CR43,"!",VLOOKUP($CR43,$AG$3:AH$8,AH$2,FALSE))),1,TRUE)</f>
        <v>#N/A</v>
      </c>
      <c r="AI43" s="107" t="e">
        <f ca="1">VLOOKUP($AG43,INDIRECT(CONCATENATE($CR43,"!",VLOOKUP($CR43,$AG$3:AI$8,AI$2,FALSE))),1,TRUE)</f>
        <v>#N/A</v>
      </c>
      <c r="AJ43" s="107" t="e">
        <f ca="1">VLOOKUP($AG43,INDIRECT(CONCATENATE($CR43,"!",VLOOKUP($CR43,$AG$3:AJ$8,AJ$2,FALSE))),1,TRUE)</f>
        <v>#N/A</v>
      </c>
      <c r="AK43" s="107" t="e">
        <f ca="1">VLOOKUP($AG43,INDIRECT(CONCATENATE($CR43,"!",VLOOKUP($CR43,$AG$3:AK$8,AK$2,FALSE))),1,TRUE)</f>
        <v>#N/A</v>
      </c>
      <c r="AL43" s="107" t="e">
        <f ca="1">VLOOKUP($AG43,INDIRECT(CONCATENATE($CR43,"!",VLOOKUP($CR43,$AG$3:AL$8,AL$2,FALSE))),1,TRUE)</f>
        <v>#N/A</v>
      </c>
      <c r="AM43" s="107" t="e">
        <f ca="1">VLOOKUP($AG43,INDIRECT(CONCATENATE($CR43,"!",VLOOKUP($CR43,$AG$3:AM$8,AM$2,FALSE))),1,TRUE)</f>
        <v>#N/A</v>
      </c>
      <c r="AN43" s="107" t="e">
        <f ca="1">VLOOKUP($AG43,INDIRECT(CONCATENATE($CR43,"!",VLOOKUP($CR43,$AG$3:AN$8,AN$2,FALSE))),1,TRUE)</f>
        <v>#N/A</v>
      </c>
      <c r="AO43" s="107" t="e">
        <f ca="1">VLOOKUP($AG43,INDIRECT(CONCATENATE($CR43,"!",VLOOKUP($CR43,$AG$3:AO$8,AO$2,FALSE))),1,TRUE)</f>
        <v>#N/A</v>
      </c>
      <c r="AP43" s="107" t="e">
        <f ca="1">VLOOKUP($AG43,INDIRECT(CONCATENATE($CR43,"!",VLOOKUP($CR43,$AG$3:AP$8,AP$2,FALSE))),1,TRUE)</f>
        <v>#N/A</v>
      </c>
      <c r="AQ43" s="107" t="e">
        <f ca="1">VLOOKUP($AG43,INDIRECT(CONCATENATE($CR43,"!",VLOOKUP($CR43,$AG$3:AQ$8,AQ$2,FALSE))),1,TRUE)</f>
        <v>#N/A</v>
      </c>
      <c r="AR43" s="107" t="e">
        <f ca="1">VLOOKUP($AG43,INDIRECT(CONCATENATE($CR43,"!",VLOOKUP($CR43,$AG$3:AR$8,AR$2,FALSE))),1,TRUE)</f>
        <v>#N/A</v>
      </c>
      <c r="AS43" s="107" t="e">
        <f ca="1">VLOOKUP($AG43,INDIRECT(CONCATENATE($CR43,"!",VLOOKUP($CR43,$AG$3:AS$8,AS$2,FALSE))),1,TRUE)</f>
        <v>#N/A</v>
      </c>
      <c r="AT43" s="107" t="e">
        <f ca="1">VLOOKUP($AG43,INDIRECT(CONCATENATE($CR43,"!",VLOOKUP($CR43,$AG$3:AT$8,AT$2,FALSE))),1,TRUE)</f>
        <v>#N/A</v>
      </c>
      <c r="AU43" s="107"/>
      <c r="AV43" s="107"/>
      <c r="AW43" s="107"/>
      <c r="AX43" s="107"/>
      <c r="AY43" s="107"/>
      <c r="AZ43" s="107"/>
      <c r="BA43" s="71">
        <f t="shared" si="46"/>
        <v>1</v>
      </c>
      <c r="BB43" s="64">
        <f t="shared" si="46"/>
        <v>1</v>
      </c>
      <c r="BC43" s="64">
        <f t="shared" si="47"/>
        <v>1</v>
      </c>
      <c r="BD43" s="64">
        <f t="shared" si="47"/>
        <v>1</v>
      </c>
      <c r="BE43" s="64">
        <f t="shared" si="16"/>
        <v>1</v>
      </c>
      <c r="BF43" s="64">
        <f t="shared" si="17"/>
        <v>1</v>
      </c>
      <c r="BG43" s="64">
        <f t="shared" si="18"/>
        <v>1</v>
      </c>
      <c r="BH43" s="64">
        <f t="shared" si="45"/>
        <v>1</v>
      </c>
      <c r="BI43" s="64">
        <f t="shared" si="45"/>
        <v>1</v>
      </c>
      <c r="BJ43" s="64">
        <f t="shared" si="45"/>
        <v>1</v>
      </c>
      <c r="BK43" s="64">
        <f t="shared" si="45"/>
        <v>1</v>
      </c>
      <c r="BL43" s="64">
        <f t="shared" si="45"/>
        <v>1</v>
      </c>
      <c r="BM43" s="64">
        <f t="shared" si="45"/>
        <v>1</v>
      </c>
      <c r="BU43" s="72" t="e">
        <f>HLOOKUP(AE43,$BA$10:BT43,COUNTIF($AE$7:AE43,"&lt;&gt;"&amp;""),FALSE)</f>
        <v>#N/A</v>
      </c>
      <c r="BV43" s="64">
        <f t="shared" si="19"/>
        <v>1</v>
      </c>
      <c r="BW43" s="72" t="str">
        <f t="shared" si="20"/>
        <v/>
      </c>
      <c r="BX43" s="141" t="str">
        <f ca="1">IF(OR(AE43=$BB$10,AE43=$BD$10,AE43=$BK$10,AE43=$BL$10,AE43=$BM$10),VLOOKUP(BW43,INDIRECT(CONCATENATE(CR43,"!",HLOOKUP(AE43,$CU$10:CY43,CZ43,FALSE))),1,TRUE),"")</f>
        <v/>
      </c>
      <c r="BY43" s="107" t="e">
        <f t="shared" ca="1" si="21"/>
        <v>#N/A</v>
      </c>
      <c r="BZ43" s="107" t="e">
        <f t="shared" ca="1" si="22"/>
        <v>#N/A</v>
      </c>
      <c r="CA43" s="107" t="e">
        <f t="shared" ca="1" si="23"/>
        <v>#N/A</v>
      </c>
      <c r="CB43" s="107" t="e">
        <f t="shared" ca="1" si="24"/>
        <v>#N/A</v>
      </c>
      <c r="CC43" s="107" t="e">
        <f t="shared" ca="1" si="25"/>
        <v>#VALUE!</v>
      </c>
      <c r="CD43" s="73">
        <f>Worksheet!K38</f>
        <v>0</v>
      </c>
      <c r="CE43" s="73">
        <f>Worksheet!L38</f>
        <v>0</v>
      </c>
      <c r="CF43" s="73">
        <f>Worksheet!M38</f>
        <v>0</v>
      </c>
      <c r="CG43" s="73">
        <f>Worksheet!N38</f>
        <v>0</v>
      </c>
      <c r="CH43" s="73">
        <f>Worksheet!O38</f>
        <v>0</v>
      </c>
      <c r="CI43" s="159" t="e">
        <f t="shared" ca="1" si="26"/>
        <v>#VALUE!</v>
      </c>
      <c r="CJ43" s="159" t="e">
        <f t="shared" ca="1" si="27"/>
        <v>#VALUE!</v>
      </c>
      <c r="CK43" s="159" t="e">
        <f t="shared" ca="1" si="28"/>
        <v>#VALUE!</v>
      </c>
      <c r="CL43" s="159" t="e">
        <f t="shared" ca="1" si="29"/>
        <v>#VALUE!</v>
      </c>
      <c r="CM43" s="159" t="e">
        <f t="shared" ca="1" si="30"/>
        <v>#VALUE!</v>
      </c>
      <c r="CN43" s="136" t="e">
        <f t="shared" ca="1" si="42"/>
        <v>#N/A</v>
      </c>
      <c r="CO43" s="108">
        <f>Worksheet!Q38</f>
        <v>0</v>
      </c>
      <c r="CP43" s="63" t="str">
        <f t="shared" si="32"/>
        <v>1</v>
      </c>
      <c r="CQ43" s="138" t="e">
        <f t="shared" si="43"/>
        <v>#N/A</v>
      </c>
      <c r="CR43" s="63" t="str">
        <f t="shared" si="34"/>
        <v>Standard1</v>
      </c>
      <c r="CT43" s="117" t="str">
        <f t="shared" ca="1" si="44"/>
        <v>$B$4:$P$807</v>
      </c>
      <c r="CU43" s="107" t="str">
        <f>VLOOKUP($CR43,$CT$3:CU$8,2,FALSE)</f>
        <v>$I$189:$I$348</v>
      </c>
      <c r="CV43" s="107" t="str">
        <f>VLOOKUP($CR43,$CT$3:CV$8,3,FALSE)</f>
        <v>$I$349:$I$538</v>
      </c>
      <c r="CW43" s="107" t="str">
        <f>VLOOKUP($CR43,$CT$3:CW$8,4,FALSE)</f>
        <v>$I$539:$I$609</v>
      </c>
      <c r="CX43" s="107" t="str">
        <f>VLOOKUP($CR43,$CT$3:CX$8,5,FALSE)</f>
        <v>$I$610:$I$659</v>
      </c>
      <c r="CY43" s="107" t="str">
        <f>VLOOKUP($CR43,$CT$3:CY$8,6,FALSE)</f>
        <v>$I$660:$I$719</v>
      </c>
      <c r="CZ43" s="63">
        <f>COUNTIF($CU$10:CU43,"&lt;&gt;"&amp;"")</f>
        <v>34</v>
      </c>
      <c r="DB43" s="63" t="str">
        <f t="shared" si="4"/>
        <v/>
      </c>
      <c r="DC43" s="63" t="e">
        <f t="shared" ca="1" si="5"/>
        <v>#N/A</v>
      </c>
    </row>
    <row r="44" spans="17:107" x14ac:dyDescent="0.25">
      <c r="Q44" s="64" t="e">
        <f t="shared" ca="1" si="36"/>
        <v>#N/A</v>
      </c>
      <c r="R44" s="63" t="str">
        <f>IF(Worksheet!I39=$S$2,$S$2,IF(Worksheet!I39=$S$3,$S$3,$S$1))</f>
        <v>5502A</v>
      </c>
      <c r="S44" s="65" t="str">
        <f t="shared" ca="1" si="1"/>
        <v>*</v>
      </c>
      <c r="T44" s="60" t="e">
        <f t="shared" si="37"/>
        <v>#N/A</v>
      </c>
      <c r="U44" s="67">
        <f>IF(Worksheet!S39="%",ABS(Worksheet!Z39),ABS(Worksheet!U39))</f>
        <v>0</v>
      </c>
      <c r="V44" s="160">
        <f>IF(Worksheet!S39="%",Worksheet!AA39,Worksheet!S39)</f>
        <v>0</v>
      </c>
      <c r="W44" s="66" t="str">
        <f>IF(Worksheet!S39="%","",IF(Worksheet!Z39&lt;&gt;"",Worksheet!Z39,""))</f>
        <v/>
      </c>
      <c r="X44" s="66" t="str">
        <f>IF(Worksheet!S39="%","",IF(Worksheet!AA39&lt;&gt;"",Worksheet!AA39,""))</f>
        <v/>
      </c>
      <c r="Y44" s="68" t="str">
        <f t="shared" si="38"/>
        <v/>
      </c>
      <c r="Z44" s="68" t="str">
        <f t="shared" si="39"/>
        <v>0</v>
      </c>
      <c r="AA44" s="68" t="str">
        <f t="shared" si="40"/>
        <v>DC</v>
      </c>
      <c r="AB44" s="68" t="str">
        <f t="shared" si="11"/>
        <v>DC0</v>
      </c>
      <c r="AC44" s="68" t="str">
        <f>IF(Worksheet!H39&lt;&gt;"",Worksheet!H39,"")</f>
        <v/>
      </c>
      <c r="AD44" s="68" t="str">
        <f t="shared" ref="AD44" si="48">IF(RIGHT(AB44,2)="f","Capacitance",IF(RIGHT(AB44,1)="Z","Frequency",IF(RIGHT(AB44,1)="O","Resistance",IF(AND(RIGHT(AB44,1)="A",AC44&lt;&gt;""),CONCATENATE(AB44,$R$5,AC44,$R$5,"TURN"),""))))</f>
        <v/>
      </c>
      <c r="AE44" s="139" t="str">
        <f t="shared" si="12"/>
        <v>DC0</v>
      </c>
      <c r="AF44" s="140" t="e">
        <f>HLOOKUP(AE44,$AH$10:AZ44,COUNTIF($AE$7:AE44,"&lt;&gt;"&amp;""),FALSE)</f>
        <v>#N/A</v>
      </c>
      <c r="AG44" s="76" t="e">
        <f t="shared" si="41"/>
        <v>#N/A</v>
      </c>
      <c r="AH44" s="107" t="e">
        <f ca="1">VLOOKUP($AG44,INDIRECT(CONCATENATE($CR44,"!",VLOOKUP($CR44,$AG$3:AH$8,AH$2,FALSE))),1,TRUE)</f>
        <v>#N/A</v>
      </c>
      <c r="AI44" s="107" t="e">
        <f ca="1">VLOOKUP($AG44,INDIRECT(CONCATENATE($CR44,"!",VLOOKUP($CR44,$AG$3:AI$8,AI$2,FALSE))),1,TRUE)</f>
        <v>#N/A</v>
      </c>
      <c r="AJ44" s="107" t="e">
        <f ca="1">VLOOKUP($AG44,INDIRECT(CONCATENATE($CR44,"!",VLOOKUP($CR44,$AG$3:AJ$8,AJ$2,FALSE))),1,TRUE)</f>
        <v>#N/A</v>
      </c>
      <c r="AK44" s="107" t="e">
        <f ca="1">VLOOKUP($AG44,INDIRECT(CONCATENATE($CR44,"!",VLOOKUP($CR44,$AG$3:AK$8,AK$2,FALSE))),1,TRUE)</f>
        <v>#N/A</v>
      </c>
      <c r="AL44" s="107" t="e">
        <f ca="1">VLOOKUP($AG44,INDIRECT(CONCATENATE($CR44,"!",VLOOKUP($CR44,$AG$3:AL$8,AL$2,FALSE))),1,TRUE)</f>
        <v>#N/A</v>
      </c>
      <c r="AM44" s="107" t="e">
        <f ca="1">VLOOKUP($AG44,INDIRECT(CONCATENATE($CR44,"!",VLOOKUP($CR44,$AG$3:AM$8,AM$2,FALSE))),1,TRUE)</f>
        <v>#N/A</v>
      </c>
      <c r="AN44" s="107" t="e">
        <f ca="1">VLOOKUP($AG44,INDIRECT(CONCATENATE($CR44,"!",VLOOKUP($CR44,$AG$3:AN$8,AN$2,FALSE))),1,TRUE)</f>
        <v>#N/A</v>
      </c>
      <c r="AO44" s="107" t="e">
        <f ca="1">VLOOKUP($AG44,INDIRECT(CONCATENATE($CR44,"!",VLOOKUP($CR44,$AG$3:AO$8,AO$2,FALSE))),1,TRUE)</f>
        <v>#N/A</v>
      </c>
      <c r="AP44" s="107" t="e">
        <f ca="1">VLOOKUP($AG44,INDIRECT(CONCATENATE($CR44,"!",VLOOKUP($CR44,$AG$3:AP$8,AP$2,FALSE))),1,TRUE)</f>
        <v>#N/A</v>
      </c>
      <c r="AQ44" s="107" t="e">
        <f ca="1">VLOOKUP($AG44,INDIRECT(CONCATENATE($CR44,"!",VLOOKUP($CR44,$AG$3:AQ$8,AQ$2,FALSE))),1,TRUE)</f>
        <v>#N/A</v>
      </c>
      <c r="AR44" s="107" t="e">
        <f ca="1">VLOOKUP($AG44,INDIRECT(CONCATENATE($CR44,"!",VLOOKUP($CR44,$AG$3:AR$8,AR$2,FALSE))),1,TRUE)</f>
        <v>#N/A</v>
      </c>
      <c r="AS44" s="107" t="e">
        <f ca="1">VLOOKUP($AG44,INDIRECT(CONCATENATE($CR44,"!",VLOOKUP($CR44,$AG$3:AS$8,AS$2,FALSE))),1,TRUE)</f>
        <v>#N/A</v>
      </c>
      <c r="AT44" s="107" t="e">
        <f ca="1">VLOOKUP($AG44,INDIRECT(CONCATENATE($CR44,"!",VLOOKUP($CR44,$AG$3:AT$8,AT$2,FALSE))),1,TRUE)</f>
        <v>#N/A</v>
      </c>
      <c r="AU44" s="107"/>
      <c r="AV44" s="107"/>
      <c r="AW44" s="107"/>
      <c r="AX44" s="107"/>
      <c r="AY44" s="107"/>
      <c r="AZ44" s="107"/>
      <c r="BA44" s="71">
        <f t="shared" si="46"/>
        <v>1</v>
      </c>
      <c r="BB44" s="64">
        <f t="shared" si="46"/>
        <v>1</v>
      </c>
      <c r="BC44" s="64">
        <f t="shared" si="47"/>
        <v>1</v>
      </c>
      <c r="BD44" s="64">
        <f t="shared" si="47"/>
        <v>1</v>
      </c>
      <c r="BE44" s="64">
        <f t="shared" si="16"/>
        <v>1</v>
      </c>
      <c r="BF44" s="64">
        <f t="shared" si="17"/>
        <v>1</v>
      </c>
      <c r="BG44" s="64">
        <f t="shared" si="18"/>
        <v>1</v>
      </c>
      <c r="BH44" s="64">
        <f t="shared" si="45"/>
        <v>1</v>
      </c>
      <c r="BI44" s="64">
        <f t="shared" si="45"/>
        <v>1</v>
      </c>
      <c r="BJ44" s="64">
        <f t="shared" si="45"/>
        <v>1</v>
      </c>
      <c r="BK44" s="64">
        <f t="shared" si="45"/>
        <v>1</v>
      </c>
      <c r="BL44" s="64">
        <f t="shared" si="45"/>
        <v>1</v>
      </c>
      <c r="BM44" s="64">
        <f t="shared" si="45"/>
        <v>1</v>
      </c>
      <c r="BU44" s="72" t="e">
        <f>HLOOKUP(AE44,$BA$10:BT44,COUNTIF($AE$7:AE44,"&lt;&gt;"&amp;""),FALSE)</f>
        <v>#N/A</v>
      </c>
      <c r="BV44" s="64">
        <f t="shared" si="19"/>
        <v>1</v>
      </c>
      <c r="BW44" s="72" t="str">
        <f t="shared" si="20"/>
        <v/>
      </c>
      <c r="BX44" s="141" t="str">
        <f ca="1">IF(OR(AE44=$BB$10,AE44=$BD$10,AE44=$BK$10,AE44=$BL$10,AE44=$BM$10),VLOOKUP(BW44,INDIRECT(CONCATENATE(CR44,"!",HLOOKUP(AE44,$CU$10:CY44,CZ44,FALSE))),1,TRUE),"")</f>
        <v/>
      </c>
      <c r="BY44" s="107" t="e">
        <f t="shared" ca="1" si="21"/>
        <v>#N/A</v>
      </c>
      <c r="BZ44" s="107" t="e">
        <f t="shared" ca="1" si="22"/>
        <v>#N/A</v>
      </c>
      <c r="CA44" s="107" t="e">
        <f t="shared" ca="1" si="23"/>
        <v>#N/A</v>
      </c>
      <c r="CB44" s="107" t="e">
        <f t="shared" ca="1" si="24"/>
        <v>#N/A</v>
      </c>
      <c r="CC44" s="107" t="e">
        <f t="shared" ca="1" si="25"/>
        <v>#VALUE!</v>
      </c>
      <c r="CD44" s="73">
        <f>Worksheet!K39</f>
        <v>0</v>
      </c>
      <c r="CE44" s="73">
        <f>Worksheet!L39</f>
        <v>0</v>
      </c>
      <c r="CF44" s="73">
        <f>Worksheet!M39</f>
        <v>0</v>
      </c>
      <c r="CG44" s="73">
        <f>Worksheet!N39</f>
        <v>0</v>
      </c>
      <c r="CH44" s="73">
        <f>Worksheet!O39</f>
        <v>0</v>
      </c>
      <c r="CI44" s="159" t="e">
        <f t="shared" ca="1" si="26"/>
        <v>#VALUE!</v>
      </c>
      <c r="CJ44" s="159" t="e">
        <f t="shared" ca="1" si="27"/>
        <v>#VALUE!</v>
      </c>
      <c r="CK44" s="159" t="e">
        <f t="shared" ca="1" si="28"/>
        <v>#VALUE!</v>
      </c>
      <c r="CL44" s="159" t="e">
        <f t="shared" ca="1" si="29"/>
        <v>#VALUE!</v>
      </c>
      <c r="CM44" s="159" t="e">
        <f t="shared" ca="1" si="30"/>
        <v>#VALUE!</v>
      </c>
      <c r="CN44" s="136" t="e">
        <f t="shared" ca="1" si="42"/>
        <v>#N/A</v>
      </c>
      <c r="CO44" s="108">
        <f>Worksheet!Q39</f>
        <v>0</v>
      </c>
      <c r="CP44" s="63" t="str">
        <f t="shared" si="32"/>
        <v>1</v>
      </c>
      <c r="CQ44" s="138" t="e">
        <f t="shared" si="43"/>
        <v>#N/A</v>
      </c>
      <c r="CR44" s="63" t="str">
        <f t="shared" si="34"/>
        <v>Standard1</v>
      </c>
      <c r="CT44" s="117" t="str">
        <f t="shared" ca="1" si="44"/>
        <v>$B$4:$P$807</v>
      </c>
      <c r="CU44" s="107" t="str">
        <f>VLOOKUP($CR44,$CT$3:CU$8,2,FALSE)</f>
        <v>$I$189:$I$348</v>
      </c>
      <c r="CV44" s="107" t="str">
        <f>VLOOKUP($CR44,$CT$3:CV$8,3,FALSE)</f>
        <v>$I$349:$I$538</v>
      </c>
      <c r="CW44" s="107" t="str">
        <f>VLOOKUP($CR44,$CT$3:CW$8,4,FALSE)</f>
        <v>$I$539:$I$609</v>
      </c>
      <c r="CX44" s="107" t="str">
        <f>VLOOKUP($CR44,$CT$3:CX$8,5,FALSE)</f>
        <v>$I$610:$I$659</v>
      </c>
      <c r="CY44" s="107" t="str">
        <f>VLOOKUP($CR44,$CT$3:CY$8,6,FALSE)</f>
        <v>$I$660:$I$719</v>
      </c>
      <c r="CZ44" s="63">
        <f>COUNTIF($CU$10:CU44,"&lt;&gt;"&amp;"")</f>
        <v>35</v>
      </c>
      <c r="DB44" s="63" t="str">
        <f t="shared" si="4"/>
        <v/>
      </c>
      <c r="DC44" s="63" t="e">
        <f t="shared" ca="1" si="5"/>
        <v>#N/A</v>
      </c>
    </row>
    <row r="45" spans="17:107" x14ac:dyDescent="0.25">
      <c r="Q45" s="64" t="e">
        <f t="shared" ca="1" si="36"/>
        <v>#N/A</v>
      </c>
      <c r="R45" s="63" t="str">
        <f>IF(Worksheet!I40=$S$2,$S$2,IF(Worksheet!I40=$S$3,$S$3,$S$1))</f>
        <v>5502A</v>
      </c>
      <c r="S45" s="65" t="str">
        <f t="shared" ca="1" si="1"/>
        <v>*</v>
      </c>
      <c r="T45" s="60" t="e">
        <f t="shared" si="37"/>
        <v>#N/A</v>
      </c>
      <c r="U45" s="67">
        <f>IF(Worksheet!S40="%",ABS(Worksheet!Z40),ABS(Worksheet!U40))</f>
        <v>0</v>
      </c>
      <c r="V45" s="160">
        <f>IF(Worksheet!S40="%",Worksheet!AA40,Worksheet!S40)</f>
        <v>0</v>
      </c>
      <c r="W45" s="66" t="str">
        <f>IF(Worksheet!S40="%","",IF(Worksheet!Z40&lt;&gt;"",Worksheet!Z40,""))</f>
        <v/>
      </c>
      <c r="X45" s="66" t="str">
        <f>IF(Worksheet!S40="%","",IF(Worksheet!AA40&lt;&gt;"",Worksheet!AA40,""))</f>
        <v/>
      </c>
      <c r="Y45" s="68" t="str">
        <f t="shared" si="38"/>
        <v/>
      </c>
      <c r="Z45" s="68" t="str">
        <f t="shared" si="39"/>
        <v>0</v>
      </c>
      <c r="AA45" s="68" t="str">
        <f t="shared" si="40"/>
        <v>DC</v>
      </c>
      <c r="AB45" s="68" t="str">
        <f t="shared" si="11"/>
        <v>DC0</v>
      </c>
      <c r="AC45" s="68" t="str">
        <f>IF(Worksheet!H40&lt;&gt;"",Worksheet!H40,"")</f>
        <v/>
      </c>
      <c r="AD45" s="68" t="str">
        <f>IF(RIGHT(AB45,2)="f","Capacitance",IF(RIGHT(AB45,1)="Z","Frequency",IF(RIGHT(AB45,1)="O","Resistance",IF(AND(RIGHT(AB45,1)="A",AC45&lt;&gt;""),CONCATENATE(AB45,$R$5,AC45,$R$5,"TURN"),""))))</f>
        <v/>
      </c>
      <c r="AE45" s="139" t="str">
        <f t="shared" si="12"/>
        <v>DC0</v>
      </c>
      <c r="AF45" s="140" t="e">
        <f>HLOOKUP(AE45,$AH$10:AZ45,COUNTIF($AE$7:AE45,"&lt;&gt;"&amp;""),FALSE)</f>
        <v>#N/A</v>
      </c>
      <c r="AG45" s="76" t="e">
        <f t="shared" si="41"/>
        <v>#N/A</v>
      </c>
      <c r="AH45" s="107" t="e">
        <f ca="1">VLOOKUP($AG45,INDIRECT(CONCATENATE($CR45,"!",VLOOKUP($CR45,$AG$3:AH$8,AH$2,FALSE))),1,TRUE)</f>
        <v>#N/A</v>
      </c>
      <c r="AI45" s="107" t="e">
        <f ca="1">VLOOKUP($AG45,INDIRECT(CONCATENATE($CR45,"!",VLOOKUP($CR45,$AG$3:AI$8,AI$2,FALSE))),1,TRUE)</f>
        <v>#N/A</v>
      </c>
      <c r="AJ45" s="107" t="e">
        <f ca="1">VLOOKUP($AG45,INDIRECT(CONCATENATE($CR45,"!",VLOOKUP($CR45,$AG$3:AJ$8,AJ$2,FALSE))),1,TRUE)</f>
        <v>#N/A</v>
      </c>
      <c r="AK45" s="107" t="e">
        <f ca="1">VLOOKUP($AG45,INDIRECT(CONCATENATE($CR45,"!",VLOOKUP($CR45,$AG$3:AK$8,AK$2,FALSE))),1,TRUE)</f>
        <v>#N/A</v>
      </c>
      <c r="AL45" s="107" t="e">
        <f ca="1">VLOOKUP($AG45,INDIRECT(CONCATENATE($CR45,"!",VLOOKUP($CR45,$AG$3:AL$8,AL$2,FALSE))),1,TRUE)</f>
        <v>#N/A</v>
      </c>
      <c r="AM45" s="107" t="e">
        <f ca="1">VLOOKUP($AG45,INDIRECT(CONCATENATE($CR45,"!",VLOOKUP($CR45,$AG$3:AM$8,AM$2,FALSE))),1,TRUE)</f>
        <v>#N/A</v>
      </c>
      <c r="AN45" s="107" t="e">
        <f ca="1">VLOOKUP($AG45,INDIRECT(CONCATENATE($CR45,"!",VLOOKUP($CR45,$AG$3:AN$8,AN$2,FALSE))),1,TRUE)</f>
        <v>#N/A</v>
      </c>
      <c r="AO45" s="107" t="e">
        <f ca="1">VLOOKUP($AG45,INDIRECT(CONCATENATE($CR45,"!",VLOOKUP($CR45,$AG$3:AO$8,AO$2,FALSE))),1,TRUE)</f>
        <v>#N/A</v>
      </c>
      <c r="AP45" s="107" t="e">
        <f ca="1">VLOOKUP($AG45,INDIRECT(CONCATENATE($CR45,"!",VLOOKUP($CR45,$AG$3:AP$8,AP$2,FALSE))),1,TRUE)</f>
        <v>#N/A</v>
      </c>
      <c r="AQ45" s="107" t="e">
        <f ca="1">VLOOKUP($AG45,INDIRECT(CONCATENATE($CR45,"!",VLOOKUP($CR45,$AG$3:AQ$8,AQ$2,FALSE))),1,TRUE)</f>
        <v>#N/A</v>
      </c>
      <c r="AR45" s="107" t="e">
        <f ca="1">VLOOKUP($AG45,INDIRECT(CONCATENATE($CR45,"!",VLOOKUP($CR45,$AG$3:AR$8,AR$2,FALSE))),1,TRUE)</f>
        <v>#N/A</v>
      </c>
      <c r="AS45" s="107" t="e">
        <f ca="1">VLOOKUP($AG45,INDIRECT(CONCATENATE($CR45,"!",VLOOKUP($CR45,$AG$3:AS$8,AS$2,FALSE))),1,TRUE)</f>
        <v>#N/A</v>
      </c>
      <c r="AT45" s="107" t="e">
        <f ca="1">VLOOKUP($AG45,INDIRECT(CONCATENATE($CR45,"!",VLOOKUP($CR45,$AG$3:AT$8,AT$2,FALSE))),1,TRUE)</f>
        <v>#N/A</v>
      </c>
      <c r="AU45" s="107"/>
      <c r="AV45" s="107"/>
      <c r="AW45" s="107"/>
      <c r="AX45" s="107"/>
      <c r="AY45" s="107"/>
      <c r="AZ45" s="107"/>
      <c r="BA45" s="71">
        <f t="shared" si="46"/>
        <v>1</v>
      </c>
      <c r="BB45" s="64">
        <f t="shared" si="46"/>
        <v>1</v>
      </c>
      <c r="BC45" s="64">
        <f t="shared" si="47"/>
        <v>1</v>
      </c>
      <c r="BD45" s="64">
        <f t="shared" si="47"/>
        <v>1</v>
      </c>
      <c r="BE45" s="64">
        <f t="shared" si="16"/>
        <v>1</v>
      </c>
      <c r="BF45" s="64">
        <f t="shared" si="17"/>
        <v>1</v>
      </c>
      <c r="BG45" s="64">
        <f t="shared" si="18"/>
        <v>1</v>
      </c>
      <c r="BH45" s="64">
        <f t="shared" si="45"/>
        <v>1</v>
      </c>
      <c r="BI45" s="64">
        <f t="shared" si="45"/>
        <v>1</v>
      </c>
      <c r="BJ45" s="64">
        <f t="shared" si="45"/>
        <v>1</v>
      </c>
      <c r="BK45" s="64">
        <f t="shared" si="45"/>
        <v>1</v>
      </c>
      <c r="BL45" s="64">
        <f t="shared" si="45"/>
        <v>1</v>
      </c>
      <c r="BM45" s="64">
        <f t="shared" si="45"/>
        <v>1</v>
      </c>
      <c r="BU45" s="72" t="e">
        <f>HLOOKUP(AE45,$BA$10:BT45,COUNTIF($AE$7:AE45,"&lt;&gt;"&amp;""),FALSE)</f>
        <v>#N/A</v>
      </c>
      <c r="BV45" s="64">
        <f t="shared" si="19"/>
        <v>1</v>
      </c>
      <c r="BW45" s="72" t="str">
        <f t="shared" si="20"/>
        <v/>
      </c>
      <c r="BX45" s="141" t="str">
        <f ca="1">IF(OR(AE45=$BB$10,AE45=$BD$10,AE45=$BK$10,AE45=$BL$10,AE45=$BM$10),VLOOKUP(BW45,INDIRECT(CONCATENATE(CR45,"!",HLOOKUP(AE45,$CU$10:CY45,CZ45,FALSE))),1,TRUE),"")</f>
        <v/>
      </c>
      <c r="BY45" s="107" t="e">
        <f t="shared" ca="1" si="21"/>
        <v>#N/A</v>
      </c>
      <c r="BZ45" s="107" t="e">
        <f t="shared" ca="1" si="22"/>
        <v>#N/A</v>
      </c>
      <c r="CA45" s="107" t="e">
        <f t="shared" ca="1" si="23"/>
        <v>#N/A</v>
      </c>
      <c r="CB45" s="107" t="e">
        <f t="shared" ca="1" si="24"/>
        <v>#N/A</v>
      </c>
      <c r="CC45" s="107" t="e">
        <f t="shared" ca="1" si="25"/>
        <v>#VALUE!</v>
      </c>
      <c r="CD45" s="73">
        <f>Worksheet!K40</f>
        <v>0</v>
      </c>
      <c r="CE45" s="73">
        <f>Worksheet!L40</f>
        <v>0</v>
      </c>
      <c r="CF45" s="73">
        <f>Worksheet!M40</f>
        <v>0</v>
      </c>
      <c r="CG45" s="73">
        <f>Worksheet!N40</f>
        <v>0</v>
      </c>
      <c r="CH45" s="73">
        <f>Worksheet!O40</f>
        <v>0</v>
      </c>
      <c r="CI45" s="159" t="e">
        <f t="shared" ca="1" si="26"/>
        <v>#VALUE!</v>
      </c>
      <c r="CJ45" s="159" t="e">
        <f t="shared" ca="1" si="27"/>
        <v>#VALUE!</v>
      </c>
      <c r="CK45" s="159" t="e">
        <f t="shared" ca="1" si="28"/>
        <v>#VALUE!</v>
      </c>
      <c r="CL45" s="159" t="e">
        <f t="shared" ca="1" si="29"/>
        <v>#VALUE!</v>
      </c>
      <c r="CM45" s="159" t="e">
        <f t="shared" ca="1" si="30"/>
        <v>#VALUE!</v>
      </c>
      <c r="CN45" s="136" t="e">
        <f t="shared" ca="1" si="42"/>
        <v>#N/A</v>
      </c>
      <c r="CO45" s="108">
        <f>Worksheet!Q40</f>
        <v>0</v>
      </c>
      <c r="CP45" s="63" t="str">
        <f t="shared" si="32"/>
        <v>1</v>
      </c>
      <c r="CQ45" s="138" t="e">
        <f t="shared" si="43"/>
        <v>#N/A</v>
      </c>
      <c r="CR45" s="63" t="str">
        <f t="shared" si="34"/>
        <v>Standard1</v>
      </c>
      <c r="CT45" s="117" t="str">
        <f t="shared" ca="1" si="44"/>
        <v>$B$4:$P$807</v>
      </c>
      <c r="CU45" s="107" t="str">
        <f>VLOOKUP($CR45,$CT$3:CU$8,2,FALSE)</f>
        <v>$I$189:$I$348</v>
      </c>
      <c r="CV45" s="107" t="str">
        <f>VLOOKUP($CR45,$CT$3:CV$8,3,FALSE)</f>
        <v>$I$349:$I$538</v>
      </c>
      <c r="CW45" s="107" t="str">
        <f>VLOOKUP($CR45,$CT$3:CW$8,4,FALSE)</f>
        <v>$I$539:$I$609</v>
      </c>
      <c r="CX45" s="107" t="str">
        <f>VLOOKUP($CR45,$CT$3:CX$8,5,FALSE)</f>
        <v>$I$610:$I$659</v>
      </c>
      <c r="CY45" s="107" t="str">
        <f>VLOOKUP($CR45,$CT$3:CY$8,6,FALSE)</f>
        <v>$I$660:$I$719</v>
      </c>
      <c r="CZ45" s="63">
        <f>COUNTIF($CU$10:CU45,"&lt;&gt;"&amp;"")</f>
        <v>36</v>
      </c>
      <c r="DB45" s="63" t="str">
        <f t="shared" si="4"/>
        <v/>
      </c>
      <c r="DC45" s="63" t="e">
        <f t="shared" ca="1" si="5"/>
        <v>#N/A</v>
      </c>
    </row>
    <row r="46" spans="17:107" x14ac:dyDescent="0.25">
      <c r="Q46" s="64" t="e">
        <f t="shared" ca="1" si="36"/>
        <v>#N/A</v>
      </c>
      <c r="R46" s="63" t="str">
        <f>IF(Worksheet!I41=$S$2,$S$2,IF(Worksheet!I41=$S$3,$S$3,$S$1))</f>
        <v>5502A</v>
      </c>
      <c r="S46" s="65" t="str">
        <f t="shared" ca="1" si="1"/>
        <v>*</v>
      </c>
      <c r="T46" s="60" t="e">
        <f t="shared" si="37"/>
        <v>#N/A</v>
      </c>
      <c r="U46" s="67">
        <f>IF(Worksheet!S41="%",ABS(Worksheet!Z41),ABS(Worksheet!U41))</f>
        <v>0</v>
      </c>
      <c r="V46" s="160">
        <f>IF(Worksheet!S41="%",Worksheet!AA41,Worksheet!S41)</f>
        <v>0</v>
      </c>
      <c r="W46" s="66" t="str">
        <f>IF(Worksheet!S41="%","",IF(Worksheet!Z41&lt;&gt;"",Worksheet!Z41,""))</f>
        <v/>
      </c>
      <c r="X46" s="66" t="str">
        <f>IF(Worksheet!S41="%","",IF(Worksheet!AA41&lt;&gt;"",Worksheet!AA41,""))</f>
        <v/>
      </c>
      <c r="Y46" s="68" t="str">
        <f t="shared" si="38"/>
        <v/>
      </c>
      <c r="Z46" s="68" t="str">
        <f t="shared" si="39"/>
        <v>0</v>
      </c>
      <c r="AA46" s="68" t="str">
        <f t="shared" si="40"/>
        <v>DC</v>
      </c>
      <c r="AB46" s="68" t="str">
        <f t="shared" si="11"/>
        <v>DC0</v>
      </c>
      <c r="AC46" s="68" t="str">
        <f>IF(Worksheet!H41&lt;&gt;"",Worksheet!H41,"")</f>
        <v/>
      </c>
      <c r="AD46" s="68" t="str">
        <f>IF(RIGHT(AB46,2)="f","Capacitance",IF(RIGHT(AB46,1)="Z","Frequency",IF(RIGHT(AB46,1)="O","Resistance",IF(AND(RIGHT(AB46,1)="A",AC46&lt;&gt;""),CONCATENATE(AB46,$R$5,AC46,$R$5,"TURN"),""))))</f>
        <v/>
      </c>
      <c r="AE46" s="139" t="str">
        <f t="shared" si="12"/>
        <v>DC0</v>
      </c>
      <c r="AF46" s="140" t="e">
        <f>HLOOKUP(AE46,$AH$10:AZ46,COUNTIF($AE$7:AE46,"&lt;&gt;"&amp;""),FALSE)</f>
        <v>#N/A</v>
      </c>
      <c r="AG46" s="76" t="e">
        <f t="shared" si="41"/>
        <v>#N/A</v>
      </c>
      <c r="AH46" s="107" t="e">
        <f ca="1">VLOOKUP($AG46,INDIRECT(CONCATENATE($CR46,"!",VLOOKUP($CR46,$AG$3:AH$8,AH$2,FALSE))),1,TRUE)</f>
        <v>#N/A</v>
      </c>
      <c r="AI46" s="107" t="e">
        <f ca="1">VLOOKUP($AG46,INDIRECT(CONCATENATE($CR46,"!",VLOOKUP($CR46,$AG$3:AI$8,AI$2,FALSE))),1,TRUE)</f>
        <v>#N/A</v>
      </c>
      <c r="AJ46" s="107" t="e">
        <f ca="1">VLOOKUP($AG46,INDIRECT(CONCATENATE($CR46,"!",VLOOKUP($CR46,$AG$3:AJ$8,AJ$2,FALSE))),1,TRUE)</f>
        <v>#N/A</v>
      </c>
      <c r="AK46" s="107" t="e">
        <f ca="1">VLOOKUP($AG46,INDIRECT(CONCATENATE($CR46,"!",VLOOKUP($CR46,$AG$3:AK$8,AK$2,FALSE))),1,TRUE)</f>
        <v>#N/A</v>
      </c>
      <c r="AL46" s="107" t="e">
        <f ca="1">VLOOKUP($AG46,INDIRECT(CONCATENATE($CR46,"!",VLOOKUP($CR46,$AG$3:AL$8,AL$2,FALSE))),1,TRUE)</f>
        <v>#N/A</v>
      </c>
      <c r="AM46" s="107" t="e">
        <f ca="1">VLOOKUP($AG46,INDIRECT(CONCATENATE($CR46,"!",VLOOKUP($CR46,$AG$3:AM$8,AM$2,FALSE))),1,TRUE)</f>
        <v>#N/A</v>
      </c>
      <c r="AN46" s="107" t="e">
        <f ca="1">VLOOKUP($AG46,INDIRECT(CONCATENATE($CR46,"!",VLOOKUP($CR46,$AG$3:AN$8,AN$2,FALSE))),1,TRUE)</f>
        <v>#N/A</v>
      </c>
      <c r="AO46" s="107" t="e">
        <f ca="1">VLOOKUP($AG46,INDIRECT(CONCATENATE($CR46,"!",VLOOKUP($CR46,$AG$3:AO$8,AO$2,FALSE))),1,TRUE)</f>
        <v>#N/A</v>
      </c>
      <c r="AP46" s="107" t="e">
        <f ca="1">VLOOKUP($AG46,INDIRECT(CONCATENATE($CR46,"!",VLOOKUP($CR46,$AG$3:AP$8,AP$2,FALSE))),1,TRUE)</f>
        <v>#N/A</v>
      </c>
      <c r="AQ46" s="107" t="e">
        <f ca="1">VLOOKUP($AG46,INDIRECT(CONCATENATE($CR46,"!",VLOOKUP($CR46,$AG$3:AQ$8,AQ$2,FALSE))),1,TRUE)</f>
        <v>#N/A</v>
      </c>
      <c r="AR46" s="107" t="e">
        <f ca="1">VLOOKUP($AG46,INDIRECT(CONCATENATE($CR46,"!",VLOOKUP($CR46,$AG$3:AR$8,AR$2,FALSE))),1,TRUE)</f>
        <v>#N/A</v>
      </c>
      <c r="AS46" s="107" t="e">
        <f ca="1">VLOOKUP($AG46,INDIRECT(CONCATENATE($CR46,"!",VLOOKUP($CR46,$AG$3:AS$8,AS$2,FALSE))),1,TRUE)</f>
        <v>#N/A</v>
      </c>
      <c r="AT46" s="107" t="e">
        <f ca="1">VLOOKUP($AG46,INDIRECT(CONCATENATE($CR46,"!",VLOOKUP($CR46,$AG$3:AT$8,AT$2,FALSE))),1,TRUE)</f>
        <v>#N/A</v>
      </c>
      <c r="AU46" s="107"/>
      <c r="AV46" s="107"/>
      <c r="AW46" s="107"/>
      <c r="AX46" s="107"/>
      <c r="AY46" s="107"/>
      <c r="AZ46" s="107"/>
      <c r="BA46" s="71">
        <f t="shared" si="46"/>
        <v>1</v>
      </c>
      <c r="BB46" s="64">
        <f t="shared" si="46"/>
        <v>1</v>
      </c>
      <c r="BC46" s="64">
        <f t="shared" si="47"/>
        <v>1</v>
      </c>
      <c r="BD46" s="64">
        <f t="shared" si="47"/>
        <v>1</v>
      </c>
      <c r="BE46" s="64">
        <f t="shared" si="16"/>
        <v>1</v>
      </c>
      <c r="BF46" s="64">
        <f t="shared" si="17"/>
        <v>1</v>
      </c>
      <c r="BG46" s="64">
        <f t="shared" si="18"/>
        <v>1</v>
      </c>
      <c r="BH46" s="64">
        <f t="shared" si="45"/>
        <v>1</v>
      </c>
      <c r="BI46" s="64">
        <f t="shared" si="45"/>
        <v>1</v>
      </c>
      <c r="BJ46" s="64">
        <f t="shared" si="45"/>
        <v>1</v>
      </c>
      <c r="BK46" s="64">
        <f t="shared" si="45"/>
        <v>1</v>
      </c>
      <c r="BL46" s="64">
        <f t="shared" si="45"/>
        <v>1</v>
      </c>
      <c r="BM46" s="64">
        <f t="shared" si="45"/>
        <v>1</v>
      </c>
      <c r="BU46" s="72" t="e">
        <f>HLOOKUP(AE46,$BA$10:BT46,COUNTIF($AE$7:AE46,"&lt;&gt;"&amp;""),FALSE)</f>
        <v>#N/A</v>
      </c>
      <c r="BV46" s="64">
        <f t="shared" si="19"/>
        <v>1</v>
      </c>
      <c r="BW46" s="72" t="str">
        <f t="shared" si="20"/>
        <v/>
      </c>
      <c r="BX46" s="141" t="str">
        <f ca="1">IF(OR(AE46=$BB$10,AE46=$BD$10,AE46=$BK$10,AE46=$BL$10,AE46=$BM$10),VLOOKUP(BW46,INDIRECT(CONCATENATE(CR46,"!",HLOOKUP(AE46,$CU$10:CY46,CZ46,FALSE))),1,TRUE),"")</f>
        <v/>
      </c>
      <c r="BY46" s="107" t="e">
        <f t="shared" ca="1" si="21"/>
        <v>#N/A</v>
      </c>
      <c r="BZ46" s="107" t="e">
        <f t="shared" ca="1" si="22"/>
        <v>#N/A</v>
      </c>
      <c r="CA46" s="107" t="e">
        <f t="shared" ca="1" si="23"/>
        <v>#N/A</v>
      </c>
      <c r="CB46" s="107" t="e">
        <f t="shared" ca="1" si="24"/>
        <v>#N/A</v>
      </c>
      <c r="CC46" s="107" t="e">
        <f t="shared" ca="1" si="25"/>
        <v>#VALUE!</v>
      </c>
      <c r="CD46" s="73">
        <f>Worksheet!K41</f>
        <v>0</v>
      </c>
      <c r="CE46" s="73">
        <f>Worksheet!L41</f>
        <v>0</v>
      </c>
      <c r="CF46" s="73">
        <f>Worksheet!M41</f>
        <v>0</v>
      </c>
      <c r="CG46" s="73">
        <f>Worksheet!N41</f>
        <v>0</v>
      </c>
      <c r="CH46" s="73">
        <f>Worksheet!O41</f>
        <v>0</v>
      </c>
      <c r="CI46" s="159" t="e">
        <f t="shared" ca="1" si="26"/>
        <v>#VALUE!</v>
      </c>
      <c r="CJ46" s="159" t="e">
        <f t="shared" ca="1" si="27"/>
        <v>#VALUE!</v>
      </c>
      <c r="CK46" s="159" t="e">
        <f t="shared" ca="1" si="28"/>
        <v>#VALUE!</v>
      </c>
      <c r="CL46" s="159" t="e">
        <f t="shared" ca="1" si="29"/>
        <v>#VALUE!</v>
      </c>
      <c r="CM46" s="159" t="e">
        <f t="shared" ca="1" si="30"/>
        <v>#VALUE!</v>
      </c>
      <c r="CN46" s="136" t="e">
        <f t="shared" ca="1" si="42"/>
        <v>#N/A</v>
      </c>
      <c r="CO46" s="108">
        <f>Worksheet!Q41</f>
        <v>0</v>
      </c>
      <c r="CP46" s="63" t="str">
        <f t="shared" si="32"/>
        <v>1</v>
      </c>
      <c r="CQ46" s="138" t="e">
        <f t="shared" si="43"/>
        <v>#N/A</v>
      </c>
      <c r="CR46" s="63" t="str">
        <f t="shared" si="34"/>
        <v>Standard1</v>
      </c>
      <c r="CT46" s="117" t="str">
        <f t="shared" ca="1" si="44"/>
        <v>$B$4:$P$807</v>
      </c>
      <c r="CU46" s="107" t="str">
        <f>VLOOKUP($CR46,$CT$3:CU$8,2,FALSE)</f>
        <v>$I$189:$I$348</v>
      </c>
      <c r="CV46" s="107" t="str">
        <f>VLOOKUP($CR46,$CT$3:CV$8,3,FALSE)</f>
        <v>$I$349:$I$538</v>
      </c>
      <c r="CW46" s="107" t="str">
        <f>VLOOKUP($CR46,$CT$3:CW$8,4,FALSE)</f>
        <v>$I$539:$I$609</v>
      </c>
      <c r="CX46" s="107" t="str">
        <f>VLOOKUP($CR46,$CT$3:CX$8,5,FALSE)</f>
        <v>$I$610:$I$659</v>
      </c>
      <c r="CY46" s="107" t="str">
        <f>VLOOKUP($CR46,$CT$3:CY$8,6,FALSE)</f>
        <v>$I$660:$I$719</v>
      </c>
      <c r="CZ46" s="63">
        <f>COUNTIF($CU$10:CU46,"&lt;&gt;"&amp;"")</f>
        <v>37</v>
      </c>
      <c r="DB46" s="63" t="str">
        <f t="shared" si="4"/>
        <v/>
      </c>
      <c r="DC46" s="63" t="e">
        <f t="shared" ca="1" si="5"/>
        <v>#N/A</v>
      </c>
    </row>
    <row r="47" spans="17:107" x14ac:dyDescent="0.25">
      <c r="Q47" s="64" t="e">
        <f t="shared" ca="1" si="36"/>
        <v>#N/A</v>
      </c>
      <c r="R47" s="63" t="str">
        <f>IF(Worksheet!I42=$S$2,$S$2,IF(Worksheet!I42=$S$3,$S$3,$S$1))</f>
        <v>5502A</v>
      </c>
      <c r="S47" s="65" t="str">
        <f t="shared" ca="1" si="1"/>
        <v>*</v>
      </c>
      <c r="T47" s="60" t="e">
        <f t="shared" si="37"/>
        <v>#N/A</v>
      </c>
      <c r="U47" s="67">
        <f>IF(Worksheet!S42="%",ABS(Worksheet!Z42),ABS(Worksheet!U42))</f>
        <v>0</v>
      </c>
      <c r="V47" s="160">
        <f>IF(Worksheet!S42="%",Worksheet!AA42,Worksheet!S42)</f>
        <v>0</v>
      </c>
      <c r="W47" s="66" t="str">
        <f>IF(Worksheet!S42="%","",IF(Worksheet!Z42&lt;&gt;"",Worksheet!Z42,""))</f>
        <v/>
      </c>
      <c r="X47" s="66" t="str">
        <f>IF(Worksheet!S42="%","",IF(Worksheet!AA42&lt;&gt;"",Worksheet!AA42,""))</f>
        <v/>
      </c>
      <c r="Y47" s="68" t="str">
        <f t="shared" si="38"/>
        <v/>
      </c>
      <c r="Z47" s="68" t="str">
        <f t="shared" si="39"/>
        <v>0</v>
      </c>
      <c r="AA47" s="68" t="str">
        <f t="shared" si="40"/>
        <v>DC</v>
      </c>
      <c r="AB47" s="68" t="str">
        <f t="shared" si="11"/>
        <v>DC0</v>
      </c>
      <c r="AC47" s="68" t="str">
        <f>IF(Worksheet!H42&lt;&gt;"",Worksheet!H42,"")</f>
        <v/>
      </c>
      <c r="AD47" s="68" t="str">
        <f t="shared" ref="AD47:AD100" si="49">IF(RIGHT(AB47,2)="f","Capacitance",IF(RIGHT(AB47,1)="Z","Frequency",IF(RIGHT(AB47,1)="O","Resistance",IF(AND(RIGHT(AB47,1)="A",AC47&lt;&gt;""),CONCATENATE(AB47,$R$5,AC47,$R$5,"TURN"),""))))</f>
        <v/>
      </c>
      <c r="AE47" s="139" t="str">
        <f t="shared" si="12"/>
        <v>DC0</v>
      </c>
      <c r="AF47" s="140" t="e">
        <f>HLOOKUP(AE47,$AH$10:AZ47,COUNTIF($AE$7:AE47,"&lt;&gt;"&amp;""),FALSE)</f>
        <v>#N/A</v>
      </c>
      <c r="AG47" s="76" t="e">
        <f t="shared" si="41"/>
        <v>#N/A</v>
      </c>
      <c r="AH47" s="107" t="e">
        <f ca="1">VLOOKUP($AG47,INDIRECT(CONCATENATE($CR47,"!",VLOOKUP($CR47,$AG$3:AH$8,AH$2,FALSE))),1,TRUE)</f>
        <v>#N/A</v>
      </c>
      <c r="AI47" s="107" t="e">
        <f ca="1">VLOOKUP($AG47,INDIRECT(CONCATENATE($CR47,"!",VLOOKUP($CR47,$AG$3:AI$8,AI$2,FALSE))),1,TRUE)</f>
        <v>#N/A</v>
      </c>
      <c r="AJ47" s="107" t="e">
        <f ca="1">VLOOKUP($AG47,INDIRECT(CONCATENATE($CR47,"!",VLOOKUP($CR47,$AG$3:AJ$8,AJ$2,FALSE))),1,TRUE)</f>
        <v>#N/A</v>
      </c>
      <c r="AK47" s="107" t="e">
        <f ca="1">VLOOKUP($AG47,INDIRECT(CONCATENATE($CR47,"!",VLOOKUP($CR47,$AG$3:AK$8,AK$2,FALSE))),1,TRUE)</f>
        <v>#N/A</v>
      </c>
      <c r="AL47" s="107" t="e">
        <f ca="1">VLOOKUP($AG47,INDIRECT(CONCATENATE($CR47,"!",VLOOKUP($CR47,$AG$3:AL$8,AL$2,FALSE))),1,TRUE)</f>
        <v>#N/A</v>
      </c>
      <c r="AM47" s="107" t="e">
        <f ca="1">VLOOKUP($AG47,INDIRECT(CONCATENATE($CR47,"!",VLOOKUP($CR47,$AG$3:AM$8,AM$2,FALSE))),1,TRUE)</f>
        <v>#N/A</v>
      </c>
      <c r="AN47" s="107" t="e">
        <f ca="1">VLOOKUP($AG47,INDIRECT(CONCATENATE($CR47,"!",VLOOKUP($CR47,$AG$3:AN$8,AN$2,FALSE))),1,TRUE)</f>
        <v>#N/A</v>
      </c>
      <c r="AO47" s="107" t="e">
        <f ca="1">VLOOKUP($AG47,INDIRECT(CONCATENATE($CR47,"!",VLOOKUP($CR47,$AG$3:AO$8,AO$2,FALSE))),1,TRUE)</f>
        <v>#N/A</v>
      </c>
      <c r="AP47" s="107" t="e">
        <f ca="1">VLOOKUP($AG47,INDIRECT(CONCATENATE($CR47,"!",VLOOKUP($CR47,$AG$3:AP$8,AP$2,FALSE))),1,TRUE)</f>
        <v>#N/A</v>
      </c>
      <c r="AQ47" s="107" t="e">
        <f ca="1">VLOOKUP($AG47,INDIRECT(CONCATENATE($CR47,"!",VLOOKUP($CR47,$AG$3:AQ$8,AQ$2,FALSE))),1,TRUE)</f>
        <v>#N/A</v>
      </c>
      <c r="AR47" s="107" t="e">
        <f ca="1">VLOOKUP($AG47,INDIRECT(CONCATENATE($CR47,"!",VLOOKUP($CR47,$AG$3:AR$8,AR$2,FALSE))),1,TRUE)</f>
        <v>#N/A</v>
      </c>
      <c r="AS47" s="107" t="e">
        <f ca="1">VLOOKUP($AG47,INDIRECT(CONCATENATE($CR47,"!",VLOOKUP($CR47,$AG$3:AS$8,AS$2,FALSE))),1,TRUE)</f>
        <v>#N/A</v>
      </c>
      <c r="AT47" s="107" t="e">
        <f ca="1">VLOOKUP($AG47,INDIRECT(CONCATENATE($CR47,"!",VLOOKUP($CR47,$AG$3:AT$8,AT$2,FALSE))),1,TRUE)</f>
        <v>#N/A</v>
      </c>
      <c r="AU47" s="107"/>
      <c r="AV47" s="107"/>
      <c r="AW47" s="107"/>
      <c r="AX47" s="107"/>
      <c r="AY47" s="107"/>
      <c r="AZ47" s="107"/>
      <c r="BA47" s="71">
        <f t="shared" si="46"/>
        <v>1</v>
      </c>
      <c r="BB47" s="64">
        <f t="shared" si="46"/>
        <v>1</v>
      </c>
      <c r="BC47" s="64">
        <f t="shared" si="47"/>
        <v>1</v>
      </c>
      <c r="BD47" s="64">
        <f t="shared" si="47"/>
        <v>1</v>
      </c>
      <c r="BE47" s="64">
        <f t="shared" si="16"/>
        <v>1</v>
      </c>
      <c r="BF47" s="64">
        <f t="shared" si="17"/>
        <v>1</v>
      </c>
      <c r="BG47" s="64">
        <f t="shared" si="18"/>
        <v>1</v>
      </c>
      <c r="BH47" s="64">
        <f t="shared" si="45"/>
        <v>1</v>
      </c>
      <c r="BI47" s="64">
        <f t="shared" si="45"/>
        <v>1</v>
      </c>
      <c r="BJ47" s="64">
        <f t="shared" si="45"/>
        <v>1</v>
      </c>
      <c r="BK47" s="64">
        <f t="shared" si="45"/>
        <v>1</v>
      </c>
      <c r="BL47" s="64">
        <f t="shared" si="45"/>
        <v>1</v>
      </c>
      <c r="BM47" s="64">
        <f t="shared" si="45"/>
        <v>1</v>
      </c>
      <c r="BU47" s="72" t="e">
        <f>HLOOKUP(AE47,$BA$10:BT47,COUNTIF($AE$7:AE47,"&lt;&gt;"&amp;""),FALSE)</f>
        <v>#N/A</v>
      </c>
      <c r="BV47" s="64">
        <f t="shared" si="19"/>
        <v>1</v>
      </c>
      <c r="BW47" s="72" t="str">
        <f t="shared" si="20"/>
        <v/>
      </c>
      <c r="BX47" s="141" t="str">
        <f ca="1">IF(OR(AE47=$BB$10,AE47=$BD$10,AE47=$BK$10,AE47=$BL$10,AE47=$BM$10),VLOOKUP(BW47,INDIRECT(CONCATENATE(CR47,"!",HLOOKUP(AE47,$CU$10:CY47,CZ47,FALSE))),1,TRUE),"")</f>
        <v/>
      </c>
      <c r="BY47" s="107" t="e">
        <f t="shared" ca="1" si="21"/>
        <v>#N/A</v>
      </c>
      <c r="BZ47" s="107" t="e">
        <f t="shared" ca="1" si="22"/>
        <v>#N/A</v>
      </c>
      <c r="CA47" s="107" t="e">
        <f t="shared" ca="1" si="23"/>
        <v>#N/A</v>
      </c>
      <c r="CB47" s="107" t="e">
        <f t="shared" ca="1" si="24"/>
        <v>#N/A</v>
      </c>
      <c r="CC47" s="107" t="e">
        <f t="shared" ca="1" si="25"/>
        <v>#VALUE!</v>
      </c>
      <c r="CD47" s="73">
        <f>Worksheet!K42</f>
        <v>0</v>
      </c>
      <c r="CE47" s="73">
        <f>Worksheet!L42</f>
        <v>0</v>
      </c>
      <c r="CF47" s="73">
        <f>Worksheet!M42</f>
        <v>0</v>
      </c>
      <c r="CG47" s="73">
        <f>Worksheet!N42</f>
        <v>0</v>
      </c>
      <c r="CH47" s="73">
        <f>Worksheet!O42</f>
        <v>0</v>
      </c>
      <c r="CI47" s="159" t="e">
        <f t="shared" ca="1" si="26"/>
        <v>#VALUE!</v>
      </c>
      <c r="CJ47" s="159" t="e">
        <f t="shared" ca="1" si="27"/>
        <v>#VALUE!</v>
      </c>
      <c r="CK47" s="159" t="e">
        <f t="shared" ca="1" si="28"/>
        <v>#VALUE!</v>
      </c>
      <c r="CL47" s="159" t="e">
        <f t="shared" ca="1" si="29"/>
        <v>#VALUE!</v>
      </c>
      <c r="CM47" s="159" t="e">
        <f t="shared" ca="1" si="30"/>
        <v>#VALUE!</v>
      </c>
      <c r="CN47" s="136" t="e">
        <f t="shared" ca="1" si="42"/>
        <v>#N/A</v>
      </c>
      <c r="CO47" s="108">
        <f>Worksheet!Q42</f>
        <v>0</v>
      </c>
      <c r="CP47" s="63" t="str">
        <f t="shared" si="32"/>
        <v>1</v>
      </c>
      <c r="CQ47" s="138" t="e">
        <f t="shared" si="43"/>
        <v>#N/A</v>
      </c>
      <c r="CR47" s="63" t="str">
        <f t="shared" si="34"/>
        <v>Standard1</v>
      </c>
      <c r="CT47" s="117" t="str">
        <f t="shared" ca="1" si="44"/>
        <v>$B$4:$P$807</v>
      </c>
      <c r="CU47" s="107" t="str">
        <f>VLOOKUP($CR47,$CT$3:CU$8,2,FALSE)</f>
        <v>$I$189:$I$348</v>
      </c>
      <c r="CV47" s="107" t="str">
        <f>VLOOKUP($CR47,$CT$3:CV$8,3,FALSE)</f>
        <v>$I$349:$I$538</v>
      </c>
      <c r="CW47" s="107" t="str">
        <f>VLOOKUP($CR47,$CT$3:CW$8,4,FALSE)</f>
        <v>$I$539:$I$609</v>
      </c>
      <c r="CX47" s="107" t="str">
        <f>VLOOKUP($CR47,$CT$3:CX$8,5,FALSE)</f>
        <v>$I$610:$I$659</v>
      </c>
      <c r="CY47" s="107" t="str">
        <f>VLOOKUP($CR47,$CT$3:CY$8,6,FALSE)</f>
        <v>$I$660:$I$719</v>
      </c>
      <c r="CZ47" s="63">
        <f>COUNTIF($CU$10:CU47,"&lt;&gt;"&amp;"")</f>
        <v>38</v>
      </c>
      <c r="DB47" s="63" t="str">
        <f t="shared" si="4"/>
        <v/>
      </c>
      <c r="DC47" s="63" t="e">
        <f t="shared" ca="1" si="5"/>
        <v>#N/A</v>
      </c>
    </row>
    <row r="48" spans="17:107" x14ac:dyDescent="0.25">
      <c r="Q48" s="64" t="e">
        <f t="shared" ca="1" si="36"/>
        <v>#N/A</v>
      </c>
      <c r="R48" s="63" t="str">
        <f>IF(Worksheet!I43=$S$2,$S$2,IF(Worksheet!I43=$S$3,$S$3,$S$1))</f>
        <v>5502A</v>
      </c>
      <c r="S48" s="65" t="str">
        <f t="shared" ca="1" si="1"/>
        <v>*</v>
      </c>
      <c r="T48" s="60" t="e">
        <f t="shared" si="37"/>
        <v>#N/A</v>
      </c>
      <c r="U48" s="67">
        <f>IF(Worksheet!S43="%",ABS(Worksheet!Z43),ABS(Worksheet!U43))</f>
        <v>0</v>
      </c>
      <c r="V48" s="160">
        <f>IF(Worksheet!S43="%",Worksheet!AA43,Worksheet!S43)</f>
        <v>0</v>
      </c>
      <c r="W48" s="66" t="str">
        <f>IF(Worksheet!S43="%","",IF(Worksheet!Z43&lt;&gt;"",Worksheet!Z43,""))</f>
        <v/>
      </c>
      <c r="X48" s="66" t="str">
        <f>IF(Worksheet!S43="%","",IF(Worksheet!AA43&lt;&gt;"",Worksheet!AA43,""))</f>
        <v/>
      </c>
      <c r="Y48" s="68" t="str">
        <f t="shared" si="38"/>
        <v/>
      </c>
      <c r="Z48" s="68" t="str">
        <f t="shared" si="39"/>
        <v>0</v>
      </c>
      <c r="AA48" s="68" t="str">
        <f t="shared" si="40"/>
        <v>DC</v>
      </c>
      <c r="AB48" s="68" t="str">
        <f t="shared" si="11"/>
        <v>DC0</v>
      </c>
      <c r="AC48" s="68" t="str">
        <f>IF(Worksheet!H43&lt;&gt;"",Worksheet!H43,"")</f>
        <v/>
      </c>
      <c r="AD48" s="68" t="str">
        <f t="shared" si="49"/>
        <v/>
      </c>
      <c r="AE48" s="139" t="str">
        <f t="shared" si="12"/>
        <v>DC0</v>
      </c>
      <c r="AF48" s="140" t="e">
        <f>HLOOKUP(AE48,$AH$10:AZ48,COUNTIF($AE$7:AE48,"&lt;&gt;"&amp;""),FALSE)</f>
        <v>#N/A</v>
      </c>
      <c r="AG48" s="76" t="e">
        <f t="shared" si="41"/>
        <v>#N/A</v>
      </c>
      <c r="AH48" s="107" t="e">
        <f ca="1">VLOOKUP($AG48,INDIRECT(CONCATENATE($CR48,"!",VLOOKUP($CR48,$AG$3:AH$8,AH$2,FALSE))),1,TRUE)</f>
        <v>#N/A</v>
      </c>
      <c r="AI48" s="107" t="e">
        <f ca="1">VLOOKUP($AG48,INDIRECT(CONCATENATE($CR48,"!",VLOOKUP($CR48,$AG$3:AI$8,AI$2,FALSE))),1,TRUE)</f>
        <v>#N/A</v>
      </c>
      <c r="AJ48" s="107" t="e">
        <f ca="1">VLOOKUP($AG48,INDIRECT(CONCATENATE($CR48,"!",VLOOKUP($CR48,$AG$3:AJ$8,AJ$2,FALSE))),1,TRUE)</f>
        <v>#N/A</v>
      </c>
      <c r="AK48" s="107" t="e">
        <f ca="1">VLOOKUP($AG48,INDIRECT(CONCATENATE($CR48,"!",VLOOKUP($CR48,$AG$3:AK$8,AK$2,FALSE))),1,TRUE)</f>
        <v>#N/A</v>
      </c>
      <c r="AL48" s="107" t="e">
        <f ca="1">VLOOKUP($AG48,INDIRECT(CONCATENATE($CR48,"!",VLOOKUP($CR48,$AG$3:AL$8,AL$2,FALSE))),1,TRUE)</f>
        <v>#N/A</v>
      </c>
      <c r="AM48" s="107" t="e">
        <f ca="1">VLOOKUP($AG48,INDIRECT(CONCATENATE($CR48,"!",VLOOKUP($CR48,$AG$3:AM$8,AM$2,FALSE))),1,TRUE)</f>
        <v>#N/A</v>
      </c>
      <c r="AN48" s="107" t="e">
        <f ca="1">VLOOKUP($AG48,INDIRECT(CONCATENATE($CR48,"!",VLOOKUP($CR48,$AG$3:AN$8,AN$2,FALSE))),1,TRUE)</f>
        <v>#N/A</v>
      </c>
      <c r="AO48" s="107" t="e">
        <f ca="1">VLOOKUP($AG48,INDIRECT(CONCATENATE($CR48,"!",VLOOKUP($CR48,$AG$3:AO$8,AO$2,FALSE))),1,TRUE)</f>
        <v>#N/A</v>
      </c>
      <c r="AP48" s="107" t="e">
        <f ca="1">VLOOKUP($AG48,INDIRECT(CONCATENATE($CR48,"!",VLOOKUP($CR48,$AG$3:AP$8,AP$2,FALSE))),1,TRUE)</f>
        <v>#N/A</v>
      </c>
      <c r="AQ48" s="107" t="e">
        <f ca="1">VLOOKUP($AG48,INDIRECT(CONCATENATE($CR48,"!",VLOOKUP($CR48,$AG$3:AQ$8,AQ$2,FALSE))),1,TRUE)</f>
        <v>#N/A</v>
      </c>
      <c r="AR48" s="107" t="e">
        <f ca="1">VLOOKUP($AG48,INDIRECT(CONCATENATE($CR48,"!",VLOOKUP($CR48,$AG$3:AR$8,AR$2,FALSE))),1,TRUE)</f>
        <v>#N/A</v>
      </c>
      <c r="AS48" s="107" t="e">
        <f ca="1">VLOOKUP($AG48,INDIRECT(CONCATENATE($CR48,"!",VLOOKUP($CR48,$AG$3:AS$8,AS$2,FALSE))),1,TRUE)</f>
        <v>#N/A</v>
      </c>
      <c r="AT48" s="107" t="e">
        <f ca="1">VLOOKUP($AG48,INDIRECT(CONCATENATE($CR48,"!",VLOOKUP($CR48,$AG$3:AT$8,AT$2,FALSE))),1,TRUE)</f>
        <v>#N/A</v>
      </c>
      <c r="AU48" s="107"/>
      <c r="AV48" s="107"/>
      <c r="AW48" s="107"/>
      <c r="AX48" s="107"/>
      <c r="AY48" s="107"/>
      <c r="AZ48" s="107"/>
      <c r="BA48" s="71">
        <f t="shared" si="46"/>
        <v>1</v>
      </c>
      <c r="BB48" s="64">
        <f t="shared" si="46"/>
        <v>1</v>
      </c>
      <c r="BC48" s="64">
        <f t="shared" si="47"/>
        <v>1</v>
      </c>
      <c r="BD48" s="64">
        <f t="shared" si="47"/>
        <v>1</v>
      </c>
      <c r="BE48" s="64">
        <f t="shared" si="16"/>
        <v>1</v>
      </c>
      <c r="BF48" s="64">
        <f t="shared" si="17"/>
        <v>1</v>
      </c>
      <c r="BG48" s="64">
        <f t="shared" si="18"/>
        <v>1</v>
      </c>
      <c r="BH48" s="64">
        <f t="shared" si="45"/>
        <v>1</v>
      </c>
      <c r="BI48" s="64">
        <f t="shared" si="45"/>
        <v>1</v>
      </c>
      <c r="BJ48" s="64">
        <f t="shared" si="45"/>
        <v>1</v>
      </c>
      <c r="BK48" s="64">
        <f t="shared" si="45"/>
        <v>1</v>
      </c>
      <c r="BL48" s="64">
        <f t="shared" si="45"/>
        <v>1</v>
      </c>
      <c r="BM48" s="64">
        <f t="shared" si="45"/>
        <v>1</v>
      </c>
      <c r="BU48" s="72" t="e">
        <f>HLOOKUP(AE48,$BA$10:BT48,COUNTIF($AE$7:AE48,"&lt;&gt;"&amp;""),FALSE)</f>
        <v>#N/A</v>
      </c>
      <c r="BV48" s="64">
        <f t="shared" si="19"/>
        <v>1</v>
      </c>
      <c r="BW48" s="72" t="str">
        <f t="shared" si="20"/>
        <v/>
      </c>
      <c r="BX48" s="141" t="str">
        <f ca="1">IF(OR(AE48=$BB$10,AE48=$BD$10,AE48=$BK$10,AE48=$BL$10,AE48=$BM$10),VLOOKUP(BW48,INDIRECT(CONCATENATE(CR48,"!",HLOOKUP(AE48,$CU$10:CY48,CZ48,FALSE))),1,TRUE),"")</f>
        <v/>
      </c>
      <c r="BY48" s="107" t="e">
        <f t="shared" ca="1" si="21"/>
        <v>#N/A</v>
      </c>
      <c r="BZ48" s="107" t="e">
        <f t="shared" ca="1" si="22"/>
        <v>#N/A</v>
      </c>
      <c r="CA48" s="107" t="e">
        <f t="shared" ca="1" si="23"/>
        <v>#N/A</v>
      </c>
      <c r="CB48" s="107" t="e">
        <f t="shared" ca="1" si="24"/>
        <v>#N/A</v>
      </c>
      <c r="CC48" s="107" t="e">
        <f t="shared" ca="1" si="25"/>
        <v>#VALUE!</v>
      </c>
      <c r="CD48" s="73">
        <f>Worksheet!K43</f>
        <v>0</v>
      </c>
      <c r="CE48" s="73">
        <f>Worksheet!L43</f>
        <v>0</v>
      </c>
      <c r="CF48" s="73">
        <f>Worksheet!M43</f>
        <v>0</v>
      </c>
      <c r="CG48" s="73">
        <f>Worksheet!N43</f>
        <v>0</v>
      </c>
      <c r="CH48" s="73">
        <f>Worksheet!O43</f>
        <v>0</v>
      </c>
      <c r="CI48" s="159" t="e">
        <f t="shared" ca="1" si="26"/>
        <v>#VALUE!</v>
      </c>
      <c r="CJ48" s="159" t="e">
        <f t="shared" ca="1" si="27"/>
        <v>#VALUE!</v>
      </c>
      <c r="CK48" s="159" t="e">
        <f t="shared" ca="1" si="28"/>
        <v>#VALUE!</v>
      </c>
      <c r="CL48" s="159" t="e">
        <f t="shared" ca="1" si="29"/>
        <v>#VALUE!</v>
      </c>
      <c r="CM48" s="159" t="e">
        <f t="shared" ca="1" si="30"/>
        <v>#VALUE!</v>
      </c>
      <c r="CN48" s="136" t="e">
        <f t="shared" ca="1" si="42"/>
        <v>#N/A</v>
      </c>
      <c r="CO48" s="108">
        <f>Worksheet!Q43</f>
        <v>0</v>
      </c>
      <c r="CP48" s="63" t="str">
        <f t="shared" si="32"/>
        <v>1</v>
      </c>
      <c r="CQ48" s="138" t="e">
        <f t="shared" si="43"/>
        <v>#N/A</v>
      </c>
      <c r="CR48" s="63" t="str">
        <f t="shared" si="34"/>
        <v>Standard1</v>
      </c>
      <c r="CT48" s="117" t="str">
        <f t="shared" ca="1" si="44"/>
        <v>$B$4:$P$807</v>
      </c>
      <c r="CU48" s="107" t="str">
        <f>VLOOKUP($CR48,$CT$3:CU$8,2,FALSE)</f>
        <v>$I$189:$I$348</v>
      </c>
      <c r="CV48" s="107" t="str">
        <f>VLOOKUP($CR48,$CT$3:CV$8,3,FALSE)</f>
        <v>$I$349:$I$538</v>
      </c>
      <c r="CW48" s="107" t="str">
        <f>VLOOKUP($CR48,$CT$3:CW$8,4,FALSE)</f>
        <v>$I$539:$I$609</v>
      </c>
      <c r="CX48" s="107" t="str">
        <f>VLOOKUP($CR48,$CT$3:CX$8,5,FALSE)</f>
        <v>$I$610:$I$659</v>
      </c>
      <c r="CY48" s="107" t="str">
        <f>VLOOKUP($CR48,$CT$3:CY$8,6,FALSE)</f>
        <v>$I$660:$I$719</v>
      </c>
      <c r="CZ48" s="63">
        <f>COUNTIF($CU$10:CU48,"&lt;&gt;"&amp;"")</f>
        <v>39</v>
      </c>
      <c r="DB48" s="63" t="str">
        <f t="shared" si="4"/>
        <v/>
      </c>
      <c r="DC48" s="63" t="e">
        <f t="shared" ca="1" si="5"/>
        <v>#N/A</v>
      </c>
    </row>
    <row r="49" spans="17:107" x14ac:dyDescent="0.25">
      <c r="Q49" s="64" t="e">
        <f t="shared" ca="1" si="36"/>
        <v>#N/A</v>
      </c>
      <c r="R49" s="63" t="str">
        <f>IF(Worksheet!I44=$S$2,$S$2,IF(Worksheet!I44=$S$3,$S$3,$S$1))</f>
        <v>5502A</v>
      </c>
      <c r="S49" s="65" t="str">
        <f t="shared" ca="1" si="1"/>
        <v>*</v>
      </c>
      <c r="T49" s="60" t="e">
        <f t="shared" si="37"/>
        <v>#N/A</v>
      </c>
      <c r="U49" s="67">
        <f>IF(Worksheet!S44="%",ABS(Worksheet!Z44),ABS(Worksheet!U44))</f>
        <v>0</v>
      </c>
      <c r="V49" s="160">
        <f>IF(Worksheet!S44="%",Worksheet!AA44,Worksheet!S44)</f>
        <v>0</v>
      </c>
      <c r="W49" s="66" t="str">
        <f>IF(Worksheet!S44="%","",IF(Worksheet!Z44&lt;&gt;"",Worksheet!Z44,""))</f>
        <v/>
      </c>
      <c r="X49" s="66" t="str">
        <f>IF(Worksheet!S44="%","",IF(Worksheet!AA44&lt;&gt;"",Worksheet!AA44,""))</f>
        <v/>
      </c>
      <c r="Y49" s="68" t="str">
        <f t="shared" si="38"/>
        <v/>
      </c>
      <c r="Z49" s="68" t="str">
        <f t="shared" si="39"/>
        <v>0</v>
      </c>
      <c r="AA49" s="68" t="str">
        <f t="shared" si="40"/>
        <v>DC</v>
      </c>
      <c r="AB49" s="68" t="str">
        <f t="shared" si="11"/>
        <v>DC0</v>
      </c>
      <c r="AC49" s="68" t="str">
        <f>IF(Worksheet!H44&lt;&gt;"",Worksheet!H44,"")</f>
        <v/>
      </c>
      <c r="AD49" s="68" t="str">
        <f t="shared" si="49"/>
        <v/>
      </c>
      <c r="AE49" s="139" t="str">
        <f t="shared" si="12"/>
        <v>DC0</v>
      </c>
      <c r="AF49" s="140" t="e">
        <f>HLOOKUP(AE49,$AH$10:AZ49,COUNTIF($AE$7:AE49,"&lt;&gt;"&amp;""),FALSE)</f>
        <v>#N/A</v>
      </c>
      <c r="AG49" s="76" t="e">
        <f t="shared" si="41"/>
        <v>#N/A</v>
      </c>
      <c r="AH49" s="107" t="e">
        <f ca="1">VLOOKUP($AG49,INDIRECT(CONCATENATE($CR49,"!",VLOOKUP($CR49,$AG$3:AH$8,AH$2,FALSE))),1,TRUE)</f>
        <v>#N/A</v>
      </c>
      <c r="AI49" s="107" t="e">
        <f ca="1">VLOOKUP($AG49,INDIRECT(CONCATENATE($CR49,"!",VLOOKUP($CR49,$AG$3:AI$8,AI$2,FALSE))),1,TRUE)</f>
        <v>#N/A</v>
      </c>
      <c r="AJ49" s="107" t="e">
        <f ca="1">VLOOKUP($AG49,INDIRECT(CONCATENATE($CR49,"!",VLOOKUP($CR49,$AG$3:AJ$8,AJ$2,FALSE))),1,TRUE)</f>
        <v>#N/A</v>
      </c>
      <c r="AK49" s="107" t="e">
        <f ca="1">VLOOKUP($AG49,INDIRECT(CONCATENATE($CR49,"!",VLOOKUP($CR49,$AG$3:AK$8,AK$2,FALSE))),1,TRUE)</f>
        <v>#N/A</v>
      </c>
      <c r="AL49" s="107" t="e">
        <f ca="1">VLOOKUP($AG49,INDIRECT(CONCATENATE($CR49,"!",VLOOKUP($CR49,$AG$3:AL$8,AL$2,FALSE))),1,TRUE)</f>
        <v>#N/A</v>
      </c>
      <c r="AM49" s="107" t="e">
        <f ca="1">VLOOKUP($AG49,INDIRECT(CONCATENATE($CR49,"!",VLOOKUP($CR49,$AG$3:AM$8,AM$2,FALSE))),1,TRUE)</f>
        <v>#N/A</v>
      </c>
      <c r="AN49" s="107" t="e">
        <f ca="1">VLOOKUP($AG49,INDIRECT(CONCATENATE($CR49,"!",VLOOKUP($CR49,$AG$3:AN$8,AN$2,FALSE))),1,TRUE)</f>
        <v>#N/A</v>
      </c>
      <c r="AO49" s="107" t="e">
        <f ca="1">VLOOKUP($AG49,INDIRECT(CONCATENATE($CR49,"!",VLOOKUP($CR49,$AG$3:AO$8,AO$2,FALSE))),1,TRUE)</f>
        <v>#N/A</v>
      </c>
      <c r="AP49" s="107" t="e">
        <f ca="1">VLOOKUP($AG49,INDIRECT(CONCATENATE($CR49,"!",VLOOKUP($CR49,$AG$3:AP$8,AP$2,FALSE))),1,TRUE)</f>
        <v>#N/A</v>
      </c>
      <c r="AQ49" s="107" t="e">
        <f ca="1">VLOOKUP($AG49,INDIRECT(CONCATENATE($CR49,"!",VLOOKUP($CR49,$AG$3:AQ$8,AQ$2,FALSE))),1,TRUE)</f>
        <v>#N/A</v>
      </c>
      <c r="AR49" s="107" t="e">
        <f ca="1">VLOOKUP($AG49,INDIRECT(CONCATENATE($CR49,"!",VLOOKUP($CR49,$AG$3:AR$8,AR$2,FALSE))),1,TRUE)</f>
        <v>#N/A</v>
      </c>
      <c r="AS49" s="107" t="e">
        <f ca="1">VLOOKUP($AG49,INDIRECT(CONCATENATE($CR49,"!",VLOOKUP($CR49,$AG$3:AS$8,AS$2,FALSE))),1,TRUE)</f>
        <v>#N/A</v>
      </c>
      <c r="AT49" s="107" t="e">
        <f ca="1">VLOOKUP($AG49,INDIRECT(CONCATENATE($CR49,"!",VLOOKUP($CR49,$AG$3:AT$8,AT$2,FALSE))),1,TRUE)</f>
        <v>#N/A</v>
      </c>
      <c r="AU49" s="107"/>
      <c r="AV49" s="107"/>
      <c r="AW49" s="107"/>
      <c r="AX49" s="107"/>
      <c r="AY49" s="107"/>
      <c r="AZ49" s="107"/>
      <c r="BA49" s="71">
        <f t="shared" si="46"/>
        <v>1</v>
      </c>
      <c r="BB49" s="64">
        <f t="shared" si="46"/>
        <v>1</v>
      </c>
      <c r="BC49" s="64">
        <f t="shared" si="47"/>
        <v>1</v>
      </c>
      <c r="BD49" s="64">
        <f t="shared" si="47"/>
        <v>1</v>
      </c>
      <c r="BE49" s="64">
        <f t="shared" si="16"/>
        <v>1</v>
      </c>
      <c r="BF49" s="64">
        <f t="shared" si="17"/>
        <v>1</v>
      </c>
      <c r="BG49" s="64">
        <f t="shared" si="18"/>
        <v>1</v>
      </c>
      <c r="BH49" s="64">
        <f t="shared" si="45"/>
        <v>1</v>
      </c>
      <c r="BI49" s="64">
        <f t="shared" si="45"/>
        <v>1</v>
      </c>
      <c r="BJ49" s="64">
        <f t="shared" si="45"/>
        <v>1</v>
      </c>
      <c r="BK49" s="64">
        <f t="shared" si="45"/>
        <v>1</v>
      </c>
      <c r="BL49" s="64">
        <f t="shared" si="45"/>
        <v>1</v>
      </c>
      <c r="BM49" s="64">
        <f t="shared" si="45"/>
        <v>1</v>
      </c>
      <c r="BU49" s="72" t="e">
        <f>HLOOKUP(AE49,$BA$10:BT49,COUNTIF($AE$7:AE49,"&lt;&gt;"&amp;""),FALSE)</f>
        <v>#N/A</v>
      </c>
      <c r="BV49" s="64">
        <f t="shared" si="19"/>
        <v>1</v>
      </c>
      <c r="BW49" s="72" t="str">
        <f t="shared" si="20"/>
        <v/>
      </c>
      <c r="BX49" s="141" t="str">
        <f ca="1">IF(OR(AE49=$BB$10,AE49=$BD$10,AE49=$BK$10,AE49=$BL$10,AE49=$BM$10),VLOOKUP(BW49,INDIRECT(CONCATENATE(CR49,"!",HLOOKUP(AE49,$CU$10:CY49,CZ49,FALSE))),1,TRUE),"")</f>
        <v/>
      </c>
      <c r="BY49" s="107" t="e">
        <f t="shared" ca="1" si="21"/>
        <v>#N/A</v>
      </c>
      <c r="BZ49" s="107" t="e">
        <f t="shared" ca="1" si="22"/>
        <v>#N/A</v>
      </c>
      <c r="CA49" s="107" t="e">
        <f t="shared" ca="1" si="23"/>
        <v>#N/A</v>
      </c>
      <c r="CB49" s="107" t="e">
        <f t="shared" ca="1" si="24"/>
        <v>#N/A</v>
      </c>
      <c r="CC49" s="107" t="e">
        <f t="shared" ca="1" si="25"/>
        <v>#VALUE!</v>
      </c>
      <c r="CD49" s="73">
        <f>Worksheet!K44</f>
        <v>0</v>
      </c>
      <c r="CE49" s="73">
        <f>Worksheet!L44</f>
        <v>0</v>
      </c>
      <c r="CF49" s="73">
        <f>Worksheet!M44</f>
        <v>0</v>
      </c>
      <c r="CG49" s="73">
        <f>Worksheet!N44</f>
        <v>0</v>
      </c>
      <c r="CH49" s="73">
        <f>Worksheet!O44</f>
        <v>0</v>
      </c>
      <c r="CI49" s="159" t="e">
        <f t="shared" ca="1" si="26"/>
        <v>#VALUE!</v>
      </c>
      <c r="CJ49" s="159" t="e">
        <f t="shared" ca="1" si="27"/>
        <v>#VALUE!</v>
      </c>
      <c r="CK49" s="159" t="e">
        <f t="shared" ca="1" si="28"/>
        <v>#VALUE!</v>
      </c>
      <c r="CL49" s="159" t="e">
        <f t="shared" ca="1" si="29"/>
        <v>#VALUE!</v>
      </c>
      <c r="CM49" s="159" t="e">
        <f t="shared" ca="1" si="30"/>
        <v>#VALUE!</v>
      </c>
      <c r="CN49" s="136" t="e">
        <f t="shared" ca="1" si="42"/>
        <v>#N/A</v>
      </c>
      <c r="CO49" s="108">
        <f>Worksheet!Q44</f>
        <v>0</v>
      </c>
      <c r="CP49" s="63" t="str">
        <f t="shared" si="32"/>
        <v>1</v>
      </c>
      <c r="CQ49" s="138" t="e">
        <f t="shared" si="43"/>
        <v>#N/A</v>
      </c>
      <c r="CR49" s="63" t="str">
        <f t="shared" si="34"/>
        <v>Standard1</v>
      </c>
      <c r="CT49" s="117" t="str">
        <f t="shared" ca="1" si="44"/>
        <v>$B$4:$P$807</v>
      </c>
      <c r="CU49" s="107" t="str">
        <f>VLOOKUP($CR49,$CT$3:CU$8,2,FALSE)</f>
        <v>$I$189:$I$348</v>
      </c>
      <c r="CV49" s="107" t="str">
        <f>VLOOKUP($CR49,$CT$3:CV$8,3,FALSE)</f>
        <v>$I$349:$I$538</v>
      </c>
      <c r="CW49" s="107" t="str">
        <f>VLOOKUP($CR49,$CT$3:CW$8,4,FALSE)</f>
        <v>$I$539:$I$609</v>
      </c>
      <c r="CX49" s="107" t="str">
        <f>VLOOKUP($CR49,$CT$3:CX$8,5,FALSE)</f>
        <v>$I$610:$I$659</v>
      </c>
      <c r="CY49" s="107" t="str">
        <f>VLOOKUP($CR49,$CT$3:CY$8,6,FALSE)</f>
        <v>$I$660:$I$719</v>
      </c>
      <c r="CZ49" s="63">
        <f>COUNTIF($CU$10:CU49,"&lt;&gt;"&amp;"")</f>
        <v>40</v>
      </c>
      <c r="DB49" s="63" t="str">
        <f t="shared" si="4"/>
        <v/>
      </c>
      <c r="DC49" s="63" t="e">
        <f t="shared" ca="1" si="5"/>
        <v>#N/A</v>
      </c>
    </row>
    <row r="50" spans="17:107" x14ac:dyDescent="0.25">
      <c r="Q50" s="64" t="e">
        <f t="shared" ca="1" si="36"/>
        <v>#N/A</v>
      </c>
      <c r="R50" s="63" t="str">
        <f>IF(Worksheet!I45=$S$2,$S$2,IF(Worksheet!I45=$S$3,$S$3,$S$1))</f>
        <v>5502A</v>
      </c>
      <c r="S50" s="65" t="str">
        <f t="shared" ca="1" si="1"/>
        <v>*</v>
      </c>
      <c r="T50" s="60" t="e">
        <f t="shared" ref="T50:T100" si="50">CQ50</f>
        <v>#N/A</v>
      </c>
      <c r="U50" s="67">
        <f>IF(Worksheet!S45="%",ABS(Worksheet!Z45),ABS(Worksheet!U45))</f>
        <v>0</v>
      </c>
      <c r="V50" s="160">
        <f>IF(Worksheet!S45="%",Worksheet!AA45,Worksheet!S45)</f>
        <v>0</v>
      </c>
      <c r="W50" s="66" t="str">
        <f>IF(Worksheet!S45="%","",IF(Worksheet!Z45&lt;&gt;"",Worksheet!Z45,""))</f>
        <v/>
      </c>
      <c r="X50" s="66" t="str">
        <f>IF(Worksheet!S45="%","",IF(Worksheet!AA45&lt;&gt;"",Worksheet!AA45,""))</f>
        <v/>
      </c>
      <c r="Y50" s="68" t="str">
        <f t="shared" ref="Y50:Y100" si="51">IF(OR(LEFT(RIGHT(V50,2),1)="°",LEFT(RIGHT(V50,2),1)="Ω",LEFT(RIGHT(V50,2),1)=Z50),"",LEFT(RIGHT(V50,2),1))</f>
        <v/>
      </c>
      <c r="Z50" s="68" t="str">
        <f t="shared" ref="Z50:Z100" si="52">IF(RIGHT(V50,1)="Ω","O",IF(RIGHT(V50,2)="°F","DGF",IF(RIGHT(V50,2)="°C","DGC",RIGHT(V50,1))))</f>
        <v>0</v>
      </c>
      <c r="AA50" s="68" t="str">
        <f t="shared" ref="AA50:AA100" si="53">IF(X50&lt;&gt;"","AC","DC")</f>
        <v>DC</v>
      </c>
      <c r="AB50" s="68" t="str">
        <f t="shared" si="11"/>
        <v>DC0</v>
      </c>
      <c r="AC50" s="68" t="str">
        <f>IF(Worksheet!H45&lt;&gt;"",Worksheet!H45,"")</f>
        <v/>
      </c>
      <c r="AD50" s="68" t="str">
        <f t="shared" si="49"/>
        <v/>
      </c>
      <c r="AE50" s="139" t="str">
        <f t="shared" ref="AE50:AE100" si="54">IF(AD50&lt;&gt;"",AD50,AB50)</f>
        <v>DC0</v>
      </c>
      <c r="AF50" s="140" t="e">
        <f>HLOOKUP(AE50,$AH$10:AZ50,COUNTIF($AE$7:AE50,"&lt;&gt;"&amp;""),FALSE)</f>
        <v>#N/A</v>
      </c>
      <c r="AG50" s="76" t="e">
        <f t="shared" ref="AG50:AG100" si="55">U50*BU50</f>
        <v>#N/A</v>
      </c>
      <c r="AH50" s="107" t="e">
        <f ca="1">VLOOKUP($AG50,INDIRECT(CONCATENATE($CR50,"!",VLOOKUP($CR50,$AG$3:AH$8,AH$2,FALSE))),1,TRUE)</f>
        <v>#N/A</v>
      </c>
      <c r="AI50" s="107" t="e">
        <f ca="1">VLOOKUP($AG50,INDIRECT(CONCATENATE($CR50,"!",VLOOKUP($CR50,$AG$3:AI$8,AI$2,FALSE))),1,TRUE)</f>
        <v>#N/A</v>
      </c>
      <c r="AJ50" s="107" t="e">
        <f ca="1">VLOOKUP($AG50,INDIRECT(CONCATENATE($CR50,"!",VLOOKUP($CR50,$AG$3:AJ$8,AJ$2,FALSE))),1,TRUE)</f>
        <v>#N/A</v>
      </c>
      <c r="AK50" s="107" t="e">
        <f ca="1">VLOOKUP($AG50,INDIRECT(CONCATENATE($CR50,"!",VLOOKUP($CR50,$AG$3:AK$8,AK$2,FALSE))),1,TRUE)</f>
        <v>#N/A</v>
      </c>
      <c r="AL50" s="107" t="e">
        <f ca="1">VLOOKUP($AG50,INDIRECT(CONCATENATE($CR50,"!",VLOOKUP($CR50,$AG$3:AL$8,AL$2,FALSE))),1,TRUE)</f>
        <v>#N/A</v>
      </c>
      <c r="AM50" s="107" t="e">
        <f ca="1">VLOOKUP($AG50,INDIRECT(CONCATENATE($CR50,"!",VLOOKUP($CR50,$AG$3:AM$8,AM$2,FALSE))),1,TRUE)</f>
        <v>#N/A</v>
      </c>
      <c r="AN50" s="107" t="e">
        <f ca="1">VLOOKUP($AG50,INDIRECT(CONCATENATE($CR50,"!",VLOOKUP($CR50,$AG$3:AN$8,AN$2,FALSE))),1,TRUE)</f>
        <v>#N/A</v>
      </c>
      <c r="AO50" s="107" t="e">
        <f ca="1">VLOOKUP($AG50,INDIRECT(CONCATENATE($CR50,"!",VLOOKUP($CR50,$AG$3:AO$8,AO$2,FALSE))),1,TRUE)</f>
        <v>#N/A</v>
      </c>
      <c r="AP50" s="107" t="e">
        <f ca="1">VLOOKUP($AG50,INDIRECT(CONCATENATE($CR50,"!",VLOOKUP($CR50,$AG$3:AP$8,AP$2,FALSE))),1,TRUE)</f>
        <v>#N/A</v>
      </c>
      <c r="AQ50" s="107" t="e">
        <f ca="1">VLOOKUP($AG50,INDIRECT(CONCATENATE($CR50,"!",VLOOKUP($CR50,$AG$3:AQ$8,AQ$2,FALSE))),1,TRUE)</f>
        <v>#N/A</v>
      </c>
      <c r="AR50" s="107" t="e">
        <f ca="1">VLOOKUP($AG50,INDIRECT(CONCATENATE($CR50,"!",VLOOKUP($CR50,$AG$3:AR$8,AR$2,FALSE))),1,TRUE)</f>
        <v>#N/A</v>
      </c>
      <c r="AS50" s="107" t="e">
        <f ca="1">VLOOKUP($AG50,INDIRECT(CONCATENATE($CR50,"!",VLOOKUP($CR50,$AG$3:AS$8,AS$2,FALSE))),1,TRUE)</f>
        <v>#N/A</v>
      </c>
      <c r="AT50" s="107" t="e">
        <f ca="1">VLOOKUP($AG50,INDIRECT(CONCATENATE($CR50,"!",VLOOKUP($CR50,$AG$3:AT$8,AT$2,FALSE))),1,TRUE)</f>
        <v>#N/A</v>
      </c>
      <c r="AU50" s="107"/>
      <c r="AV50" s="107"/>
      <c r="AW50" s="107"/>
      <c r="AX50" s="107"/>
      <c r="AY50" s="107"/>
      <c r="AZ50" s="107"/>
      <c r="BA50" s="71">
        <f t="shared" si="46"/>
        <v>1</v>
      </c>
      <c r="BB50" s="64">
        <f t="shared" si="46"/>
        <v>1</v>
      </c>
      <c r="BC50" s="64">
        <f t="shared" si="47"/>
        <v>1</v>
      </c>
      <c r="BD50" s="64">
        <f t="shared" si="47"/>
        <v>1</v>
      </c>
      <c r="BE50" s="64">
        <f t="shared" si="16"/>
        <v>1</v>
      </c>
      <c r="BF50" s="64">
        <f t="shared" si="17"/>
        <v>1</v>
      </c>
      <c r="BG50" s="64">
        <f t="shared" si="18"/>
        <v>1</v>
      </c>
      <c r="BH50" s="64">
        <f t="shared" si="45"/>
        <v>1</v>
      </c>
      <c r="BI50" s="64">
        <f t="shared" si="45"/>
        <v>1</v>
      </c>
      <c r="BJ50" s="64">
        <f t="shared" si="45"/>
        <v>1</v>
      </c>
      <c r="BK50" s="64">
        <f t="shared" si="45"/>
        <v>1</v>
      </c>
      <c r="BL50" s="64">
        <f t="shared" si="45"/>
        <v>1</v>
      </c>
      <c r="BM50" s="64">
        <f t="shared" si="45"/>
        <v>1</v>
      </c>
      <c r="BU50" s="72" t="e">
        <f>HLOOKUP(AE50,$BA$10:BT50,COUNTIF($AE$7:AE50,"&lt;&gt;"&amp;""),FALSE)</f>
        <v>#N/A</v>
      </c>
      <c r="BV50" s="64">
        <f t="shared" si="19"/>
        <v>1</v>
      </c>
      <c r="BW50" s="72" t="str">
        <f t="shared" si="20"/>
        <v/>
      </c>
      <c r="BX50" s="141" t="str">
        <f ca="1">IF(OR(AE50=$BB$10,AE50=$BD$10,AE50=$BK$10,AE50=$BL$10,AE50=$BM$10),VLOOKUP(BW50,INDIRECT(CONCATENATE(CR50,"!",HLOOKUP(AE50,$CU$10:CY50,CZ50,FALSE))),1,TRUE),"")</f>
        <v/>
      </c>
      <c r="BY50" s="107" t="e">
        <f t="shared" ref="BY50:BY100" ca="1" si="56">VLOOKUP(Q50,INDIRECT(CONCATENATE(CR50,"!",$CT50)),11,FALSE)</f>
        <v>#N/A</v>
      </c>
      <c r="BZ50" s="107" t="e">
        <f t="shared" ref="BZ50:BZ100" ca="1" si="57">VLOOKUP(Q50,INDIRECT(CONCATENATE(CR50,"!",$CT50)),12,FALSE)</f>
        <v>#N/A</v>
      </c>
      <c r="CA50" s="107" t="e">
        <f t="shared" ref="CA50:CA100" ca="1" si="58">VLOOKUP(Q50,INDIRECT(CONCATENATE(CR50,"!",$CT50)),13,FALSE)</f>
        <v>#N/A</v>
      </c>
      <c r="CB50" s="107" t="e">
        <f t="shared" ref="CB50:CB100" ca="1" si="59">VLOOKUP(Q50,INDIRECT(CONCATENATE(CR50,"!",$CT50)),14,FALSE)</f>
        <v>#N/A</v>
      </c>
      <c r="CC50" s="107" t="e">
        <f t="shared" ref="CC50:CC100" ca="1" si="60">DB50/DC50</f>
        <v>#VALUE!</v>
      </c>
      <c r="CD50" s="73">
        <f>Worksheet!K45</f>
        <v>0</v>
      </c>
      <c r="CE50" s="73">
        <f>Worksheet!L45</f>
        <v>0</v>
      </c>
      <c r="CF50" s="73">
        <f>Worksheet!M45</f>
        <v>0</v>
      </c>
      <c r="CG50" s="73">
        <f>Worksheet!N45</f>
        <v>0</v>
      </c>
      <c r="CH50" s="73">
        <f>Worksheet!O45</f>
        <v>0</v>
      </c>
      <c r="CI50" s="159" t="e">
        <f t="shared" ref="CI50:CI100" ca="1" si="61">CD50*$CC50</f>
        <v>#VALUE!</v>
      </c>
      <c r="CJ50" s="159" t="e">
        <f t="shared" ref="CJ50:CJ100" ca="1" si="62">CE50*$CC50</f>
        <v>#VALUE!</v>
      </c>
      <c r="CK50" s="159" t="e">
        <f t="shared" ref="CK50:CK100" ca="1" si="63">CF50*$CC50</f>
        <v>#VALUE!</v>
      </c>
      <c r="CL50" s="159" t="e">
        <f t="shared" ref="CL50:CL100" ca="1" si="64">CG50*$CC50</f>
        <v>#VALUE!</v>
      </c>
      <c r="CM50" s="159" t="e">
        <f t="shared" ref="CM50:CM100" ca="1" si="65">CH50*$CC50</f>
        <v>#VALUE!</v>
      </c>
      <c r="CN50" s="136" t="e">
        <f t="shared" ref="CN50:CN100" ca="1" si="66">VLOOKUP(Q50,INDIRECT(CONCATENATE(CR50,"!",$CT50)),7,FALSE)</f>
        <v>#N/A</v>
      </c>
      <c r="CO50" s="108">
        <f>Worksheet!Q45</f>
        <v>0</v>
      </c>
      <c r="CP50" s="63" t="str">
        <f t="shared" ref="CP50:CP100" si="67">CONCATENATE(LEFT(CO50,LEN(CO50)-1),1)</f>
        <v>1</v>
      </c>
      <c r="CQ50" s="138" t="e">
        <f t="shared" ref="CQ50:CQ100" si="68">VALUE(CP50)*BU50</f>
        <v>#N/A</v>
      </c>
      <c r="CR50" s="63" t="str">
        <f t="shared" si="34"/>
        <v>Standard1</v>
      </c>
      <c r="CT50" s="117" t="str">
        <f t="shared" ref="CT50:CT100" ca="1" si="69">ADDRESS(4,2,1)&amp;":"&amp;ADDRESS(COUNTIF(INDIRECT(CONCATENATE(CR50,"!","C:C")),"&lt;&gt;"&amp;""),16,1)</f>
        <v>$B$4:$P$807</v>
      </c>
      <c r="CU50" s="107" t="str">
        <f>VLOOKUP($CR50,$CT$3:CU$8,2,FALSE)</f>
        <v>$I$189:$I$348</v>
      </c>
      <c r="CV50" s="107" t="str">
        <f>VLOOKUP($CR50,$CT$3:CV$8,3,FALSE)</f>
        <v>$I$349:$I$538</v>
      </c>
      <c r="CW50" s="107" t="str">
        <f>VLOOKUP($CR50,$CT$3:CW$8,4,FALSE)</f>
        <v>$I$539:$I$609</v>
      </c>
      <c r="CX50" s="107" t="str">
        <f>VLOOKUP($CR50,$CT$3:CX$8,5,FALSE)</f>
        <v>$I$610:$I$659</v>
      </c>
      <c r="CY50" s="107" t="str">
        <f>VLOOKUP($CR50,$CT$3:CY$8,6,FALSE)</f>
        <v>$I$660:$I$719</v>
      </c>
      <c r="CZ50" s="63">
        <f>COUNTIF($CU$10:CU50,"&lt;&gt;"&amp;"")</f>
        <v>41</v>
      </c>
      <c r="DB50" s="63" t="str">
        <f t="shared" ref="DB50:DB100" si="70">IF(LEFT(V50,1)="p",0.000000000001,IF(LEFT(V50)="n",0.000000001,IF(LEFT(V50,1)="µ",0.000001,IF(EXACT(LEFT(V50),"m")=TRUE,0.001,IF(OR(V50="V",V50="A",V50="Ω",V50="O",V50="Hz",V50="F",V50="DGC",V50="DGF",V50="°F",V50="°C"),1,IF(EXACT(LEFT(V50,1),"k")=TRUE,1000,IF(EXACT(LEFT(V50,1),"M")=TRUE,1000000,"")))))))</f>
        <v/>
      </c>
      <c r="DC50" s="63" t="e">
        <f t="shared" ref="DC50:DC100" ca="1" si="71">IF(LEFT(CN50,1)="p",0.000000000001,IF(LEFT(CN50,1)="n",0.000000001,IF(LEFT(CN50,1)="µ",0.000001,IF(EXACT(LEFT(CN50,1),"m")=TRUE,0.001,IF(OR(CN50="V",CN50="A",CN50="Ω",CN50="Hz",CN50="F",CN50="°F",CN50="°C"),1,IF(LEFT(CN50,1)="k",1000,IF(EXACT(LEFT(CN50,1),"M")=TRUE,1000000,"ERROR")))))))</f>
        <v>#N/A</v>
      </c>
    </row>
    <row r="51" spans="17:107" x14ac:dyDescent="0.25">
      <c r="Q51" s="64" t="e">
        <f t="shared" ca="1" si="36"/>
        <v>#N/A</v>
      </c>
      <c r="R51" s="63" t="str">
        <f>IF(Worksheet!I46=$S$2,$S$2,IF(Worksheet!I46=$S$3,$S$3,$S$1))</f>
        <v>5502A</v>
      </c>
      <c r="S51" s="65" t="str">
        <f t="shared" ca="1" si="1"/>
        <v>*</v>
      </c>
      <c r="T51" s="60" t="e">
        <f t="shared" si="50"/>
        <v>#N/A</v>
      </c>
      <c r="U51" s="67">
        <f>IF(Worksheet!S46="%",ABS(Worksheet!Z46),ABS(Worksheet!U46))</f>
        <v>0</v>
      </c>
      <c r="V51" s="160">
        <f>IF(Worksheet!S46="%",Worksheet!AA46,Worksheet!S46)</f>
        <v>0</v>
      </c>
      <c r="W51" s="66" t="str">
        <f>IF(Worksheet!S46="%","",IF(Worksheet!Z46&lt;&gt;"",Worksheet!Z46,""))</f>
        <v/>
      </c>
      <c r="X51" s="66" t="str">
        <f>IF(Worksheet!S46="%","",IF(Worksheet!AA46&lt;&gt;"",Worksheet!AA46,""))</f>
        <v/>
      </c>
      <c r="Y51" s="68" t="str">
        <f t="shared" si="51"/>
        <v/>
      </c>
      <c r="Z51" s="68" t="str">
        <f t="shared" si="52"/>
        <v>0</v>
      </c>
      <c r="AA51" s="68" t="str">
        <f t="shared" si="53"/>
        <v>DC</v>
      </c>
      <c r="AB51" s="68" t="str">
        <f t="shared" si="11"/>
        <v>DC0</v>
      </c>
      <c r="AC51" s="68" t="str">
        <f>IF(Worksheet!H46&lt;&gt;"",Worksheet!H46,"")</f>
        <v/>
      </c>
      <c r="AD51" s="68" t="str">
        <f t="shared" si="49"/>
        <v/>
      </c>
      <c r="AE51" s="139" t="str">
        <f t="shared" si="54"/>
        <v>DC0</v>
      </c>
      <c r="AF51" s="140" t="e">
        <f>HLOOKUP(AE51,$AH$10:AZ51,COUNTIF($AE$7:AE51,"&lt;&gt;"&amp;""),FALSE)</f>
        <v>#N/A</v>
      </c>
      <c r="AG51" s="76" t="e">
        <f t="shared" si="55"/>
        <v>#N/A</v>
      </c>
      <c r="AH51" s="107" t="e">
        <f ca="1">VLOOKUP($AG51,INDIRECT(CONCATENATE($CR51,"!",VLOOKUP($CR51,$AG$3:AH$8,AH$2,FALSE))),1,TRUE)</f>
        <v>#N/A</v>
      </c>
      <c r="AI51" s="107" t="e">
        <f ca="1">VLOOKUP($AG51,INDIRECT(CONCATENATE($CR51,"!",VLOOKUP($CR51,$AG$3:AI$8,AI$2,FALSE))),1,TRUE)</f>
        <v>#N/A</v>
      </c>
      <c r="AJ51" s="107" t="e">
        <f ca="1">VLOOKUP($AG51,INDIRECT(CONCATENATE($CR51,"!",VLOOKUP($CR51,$AG$3:AJ$8,AJ$2,FALSE))),1,TRUE)</f>
        <v>#N/A</v>
      </c>
      <c r="AK51" s="107" t="e">
        <f ca="1">VLOOKUP($AG51,INDIRECT(CONCATENATE($CR51,"!",VLOOKUP($CR51,$AG$3:AK$8,AK$2,FALSE))),1,TRUE)</f>
        <v>#N/A</v>
      </c>
      <c r="AL51" s="107" t="e">
        <f ca="1">VLOOKUP($AG51,INDIRECT(CONCATENATE($CR51,"!",VLOOKUP($CR51,$AG$3:AL$8,AL$2,FALSE))),1,TRUE)</f>
        <v>#N/A</v>
      </c>
      <c r="AM51" s="107" t="e">
        <f ca="1">VLOOKUP($AG51,INDIRECT(CONCATENATE($CR51,"!",VLOOKUP($CR51,$AG$3:AM$8,AM$2,FALSE))),1,TRUE)</f>
        <v>#N/A</v>
      </c>
      <c r="AN51" s="107" t="e">
        <f ca="1">VLOOKUP($AG51,INDIRECT(CONCATENATE($CR51,"!",VLOOKUP($CR51,$AG$3:AN$8,AN$2,FALSE))),1,TRUE)</f>
        <v>#N/A</v>
      </c>
      <c r="AO51" s="107" t="e">
        <f ca="1">VLOOKUP($AG51,INDIRECT(CONCATENATE($CR51,"!",VLOOKUP($CR51,$AG$3:AO$8,AO$2,FALSE))),1,TRUE)</f>
        <v>#N/A</v>
      </c>
      <c r="AP51" s="107" t="e">
        <f ca="1">VLOOKUP($AG51,INDIRECT(CONCATENATE($CR51,"!",VLOOKUP($CR51,$AG$3:AP$8,AP$2,FALSE))),1,TRUE)</f>
        <v>#N/A</v>
      </c>
      <c r="AQ51" s="107" t="e">
        <f ca="1">VLOOKUP($AG51,INDIRECT(CONCATENATE($CR51,"!",VLOOKUP($CR51,$AG$3:AQ$8,AQ$2,FALSE))),1,TRUE)</f>
        <v>#N/A</v>
      </c>
      <c r="AR51" s="107" t="e">
        <f ca="1">VLOOKUP($AG51,INDIRECT(CONCATENATE($CR51,"!",VLOOKUP($CR51,$AG$3:AR$8,AR$2,FALSE))),1,TRUE)</f>
        <v>#N/A</v>
      </c>
      <c r="AS51" s="107" t="e">
        <f ca="1">VLOOKUP($AG51,INDIRECT(CONCATENATE($CR51,"!",VLOOKUP($CR51,$AG$3:AS$8,AS$2,FALSE))),1,TRUE)</f>
        <v>#N/A</v>
      </c>
      <c r="AT51" s="107" t="e">
        <f ca="1">VLOOKUP($AG51,INDIRECT(CONCATENATE($CR51,"!",VLOOKUP($CR51,$AG$3:AT$8,AT$2,FALSE))),1,TRUE)</f>
        <v>#N/A</v>
      </c>
      <c r="AU51" s="107"/>
      <c r="AV51" s="107"/>
      <c r="AW51" s="107"/>
      <c r="AX51" s="107"/>
      <c r="AY51" s="107"/>
      <c r="AZ51" s="107"/>
      <c r="BA51" s="71">
        <f t="shared" ref="BA51:BB101" si="72">IF($V51="mV",0.001,IF($V51="µV",0.000001,IF($V51="kV",1000,1)))</f>
        <v>1</v>
      </c>
      <c r="BB51" s="64">
        <f t="shared" si="72"/>
        <v>1</v>
      </c>
      <c r="BC51" s="64">
        <f t="shared" ref="BC51:BD101" si="73">IF($V51="mA",0.001,IF($V51="µA",0.000001,IF($V51="kA",1000,1)))</f>
        <v>1</v>
      </c>
      <c r="BD51" s="64">
        <f t="shared" si="73"/>
        <v>1</v>
      </c>
      <c r="BE51" s="64">
        <f t="shared" si="16"/>
        <v>1</v>
      </c>
      <c r="BF51" s="64">
        <f t="shared" si="17"/>
        <v>1</v>
      </c>
      <c r="BG51" s="64">
        <f t="shared" si="18"/>
        <v>1</v>
      </c>
      <c r="BH51" s="64">
        <f t="shared" ref="BH51:BM93" si="74">IF($V51="mA",0.001,IF($V51="µA",0.000001,IF($V51="kA",1000,1)))</f>
        <v>1</v>
      </c>
      <c r="BI51" s="64">
        <f t="shared" si="74"/>
        <v>1</v>
      </c>
      <c r="BJ51" s="64">
        <f t="shared" si="74"/>
        <v>1</v>
      </c>
      <c r="BK51" s="64">
        <f t="shared" si="74"/>
        <v>1</v>
      </c>
      <c r="BL51" s="64">
        <f t="shared" si="74"/>
        <v>1</v>
      </c>
      <c r="BM51" s="64">
        <f t="shared" si="74"/>
        <v>1</v>
      </c>
      <c r="BU51" s="72" t="e">
        <f>HLOOKUP(AE51,$BA$10:BT51,COUNTIF($AE$7:AE51,"&lt;&gt;"&amp;""),FALSE)</f>
        <v>#N/A</v>
      </c>
      <c r="BV51" s="64">
        <f t="shared" si="19"/>
        <v>1</v>
      </c>
      <c r="BW51" s="72" t="str">
        <f t="shared" si="20"/>
        <v/>
      </c>
      <c r="BX51" s="141" t="str">
        <f ca="1">IF(OR(AE51=$BB$10,AE51=$BD$10,AE51=$BK$10,AE51=$BL$10,AE51=$BM$10),VLOOKUP(BW51,INDIRECT(CONCATENATE(CR51,"!",HLOOKUP(AE51,$CU$10:CY51,CZ51,FALSE))),1,TRUE),"")</f>
        <v/>
      </c>
      <c r="BY51" s="107" t="e">
        <f t="shared" ca="1" si="56"/>
        <v>#N/A</v>
      </c>
      <c r="BZ51" s="107" t="e">
        <f t="shared" ca="1" si="57"/>
        <v>#N/A</v>
      </c>
      <c r="CA51" s="107" t="e">
        <f t="shared" ca="1" si="58"/>
        <v>#N/A</v>
      </c>
      <c r="CB51" s="107" t="e">
        <f t="shared" ca="1" si="59"/>
        <v>#N/A</v>
      </c>
      <c r="CC51" s="107" t="e">
        <f t="shared" ca="1" si="60"/>
        <v>#VALUE!</v>
      </c>
      <c r="CD51" s="73">
        <f>Worksheet!K46</f>
        <v>0</v>
      </c>
      <c r="CE51" s="73">
        <f>Worksheet!L46</f>
        <v>0</v>
      </c>
      <c r="CF51" s="73">
        <f>Worksheet!M46</f>
        <v>0</v>
      </c>
      <c r="CG51" s="73">
        <f>Worksheet!N46</f>
        <v>0</v>
      </c>
      <c r="CH51" s="73">
        <f>Worksheet!O46</f>
        <v>0</v>
      </c>
      <c r="CI51" s="159" t="e">
        <f t="shared" ca="1" si="61"/>
        <v>#VALUE!</v>
      </c>
      <c r="CJ51" s="159" t="e">
        <f t="shared" ca="1" si="62"/>
        <v>#VALUE!</v>
      </c>
      <c r="CK51" s="159" t="e">
        <f t="shared" ca="1" si="63"/>
        <v>#VALUE!</v>
      </c>
      <c r="CL51" s="159" t="e">
        <f t="shared" ca="1" si="64"/>
        <v>#VALUE!</v>
      </c>
      <c r="CM51" s="159" t="e">
        <f t="shared" ca="1" si="65"/>
        <v>#VALUE!</v>
      </c>
      <c r="CN51" s="136" t="e">
        <f t="shared" ca="1" si="66"/>
        <v>#N/A</v>
      </c>
      <c r="CO51" s="108">
        <f>Worksheet!Q46</f>
        <v>0</v>
      </c>
      <c r="CP51" s="63" t="str">
        <f t="shared" si="67"/>
        <v>1</v>
      </c>
      <c r="CQ51" s="138" t="e">
        <f t="shared" si="68"/>
        <v>#N/A</v>
      </c>
      <c r="CR51" s="63" t="str">
        <f t="shared" si="34"/>
        <v>Standard1</v>
      </c>
      <c r="CT51" s="117" t="str">
        <f t="shared" ca="1" si="69"/>
        <v>$B$4:$P$807</v>
      </c>
      <c r="CU51" s="107" t="str">
        <f>VLOOKUP($CR51,$CT$3:CU$8,2,FALSE)</f>
        <v>$I$189:$I$348</v>
      </c>
      <c r="CV51" s="107" t="str">
        <f>VLOOKUP($CR51,$CT$3:CV$8,3,FALSE)</f>
        <v>$I$349:$I$538</v>
      </c>
      <c r="CW51" s="107" t="str">
        <f>VLOOKUP($CR51,$CT$3:CW$8,4,FALSE)</f>
        <v>$I$539:$I$609</v>
      </c>
      <c r="CX51" s="107" t="str">
        <f>VLOOKUP($CR51,$CT$3:CX$8,5,FALSE)</f>
        <v>$I$610:$I$659</v>
      </c>
      <c r="CY51" s="107" t="str">
        <f>VLOOKUP($CR51,$CT$3:CY$8,6,FALSE)</f>
        <v>$I$660:$I$719</v>
      </c>
      <c r="CZ51" s="63">
        <f>COUNTIF($CU$10:CU51,"&lt;&gt;"&amp;"")</f>
        <v>42</v>
      </c>
      <c r="DB51" s="63" t="str">
        <f t="shared" si="70"/>
        <v/>
      </c>
      <c r="DC51" s="63" t="e">
        <f t="shared" ca="1" si="71"/>
        <v>#N/A</v>
      </c>
    </row>
    <row r="52" spans="17:107" x14ac:dyDescent="0.25">
      <c r="Q52" s="64" t="e">
        <f t="shared" ca="1" si="36"/>
        <v>#N/A</v>
      </c>
      <c r="R52" s="63" t="str">
        <f>IF(Worksheet!I47=$S$2,$S$2,IF(Worksheet!I47=$S$3,$S$3,$S$1))</f>
        <v>5502A</v>
      </c>
      <c r="S52" s="65" t="str">
        <f t="shared" ca="1" si="1"/>
        <v>*</v>
      </c>
      <c r="T52" s="60" t="e">
        <f t="shared" si="50"/>
        <v>#N/A</v>
      </c>
      <c r="U52" s="67">
        <f>IF(Worksheet!S47="%",ABS(Worksheet!Z47),ABS(Worksheet!U47))</f>
        <v>0</v>
      </c>
      <c r="V52" s="160">
        <f>IF(Worksheet!S47="%",Worksheet!AA47,Worksheet!S47)</f>
        <v>0</v>
      </c>
      <c r="W52" s="66" t="str">
        <f>IF(Worksheet!S47="%","",IF(Worksheet!Z47&lt;&gt;"",Worksheet!Z47,""))</f>
        <v/>
      </c>
      <c r="X52" s="66" t="str">
        <f>IF(Worksheet!S47="%","",IF(Worksheet!AA47&lt;&gt;"",Worksheet!AA47,""))</f>
        <v/>
      </c>
      <c r="Y52" s="68" t="str">
        <f t="shared" si="51"/>
        <v/>
      </c>
      <c r="Z52" s="68" t="str">
        <f t="shared" si="52"/>
        <v>0</v>
      </c>
      <c r="AA52" s="68" t="str">
        <f t="shared" si="53"/>
        <v>DC</v>
      </c>
      <c r="AB52" s="68" t="str">
        <f t="shared" si="11"/>
        <v>DC0</v>
      </c>
      <c r="AC52" s="68" t="str">
        <f>IF(Worksheet!H47&lt;&gt;"",Worksheet!H47,"")</f>
        <v/>
      </c>
      <c r="AD52" s="68" t="str">
        <f t="shared" si="49"/>
        <v/>
      </c>
      <c r="AE52" s="139" t="str">
        <f t="shared" si="54"/>
        <v>DC0</v>
      </c>
      <c r="AF52" s="140" t="e">
        <f>HLOOKUP(AE52,$AH$10:AZ52,COUNTIF($AE$7:AE52,"&lt;&gt;"&amp;""),FALSE)</f>
        <v>#N/A</v>
      </c>
      <c r="AG52" s="76" t="e">
        <f t="shared" si="55"/>
        <v>#N/A</v>
      </c>
      <c r="AH52" s="107" t="e">
        <f ca="1">VLOOKUP($AG52,INDIRECT(CONCATENATE($CR52,"!",VLOOKUP($CR52,$AG$3:AH$8,AH$2,FALSE))),1,TRUE)</f>
        <v>#N/A</v>
      </c>
      <c r="AI52" s="107" t="e">
        <f ca="1">VLOOKUP($AG52,INDIRECT(CONCATENATE($CR52,"!",VLOOKUP($CR52,$AG$3:AI$8,AI$2,FALSE))),1,TRUE)</f>
        <v>#N/A</v>
      </c>
      <c r="AJ52" s="107" t="e">
        <f ca="1">VLOOKUP($AG52,INDIRECT(CONCATENATE($CR52,"!",VLOOKUP($CR52,$AG$3:AJ$8,AJ$2,FALSE))),1,TRUE)</f>
        <v>#N/A</v>
      </c>
      <c r="AK52" s="107" t="e">
        <f ca="1">VLOOKUP($AG52,INDIRECT(CONCATENATE($CR52,"!",VLOOKUP($CR52,$AG$3:AK$8,AK$2,FALSE))),1,TRUE)</f>
        <v>#N/A</v>
      </c>
      <c r="AL52" s="107" t="e">
        <f ca="1">VLOOKUP($AG52,INDIRECT(CONCATENATE($CR52,"!",VLOOKUP($CR52,$AG$3:AL$8,AL$2,FALSE))),1,TRUE)</f>
        <v>#N/A</v>
      </c>
      <c r="AM52" s="107" t="e">
        <f ca="1">VLOOKUP($AG52,INDIRECT(CONCATENATE($CR52,"!",VLOOKUP($CR52,$AG$3:AM$8,AM$2,FALSE))),1,TRUE)</f>
        <v>#N/A</v>
      </c>
      <c r="AN52" s="107" t="e">
        <f ca="1">VLOOKUP($AG52,INDIRECT(CONCATENATE($CR52,"!",VLOOKUP($CR52,$AG$3:AN$8,AN$2,FALSE))),1,TRUE)</f>
        <v>#N/A</v>
      </c>
      <c r="AO52" s="107" t="e">
        <f ca="1">VLOOKUP($AG52,INDIRECT(CONCATENATE($CR52,"!",VLOOKUP($CR52,$AG$3:AO$8,AO$2,FALSE))),1,TRUE)</f>
        <v>#N/A</v>
      </c>
      <c r="AP52" s="107" t="e">
        <f ca="1">VLOOKUP($AG52,INDIRECT(CONCATENATE($CR52,"!",VLOOKUP($CR52,$AG$3:AP$8,AP$2,FALSE))),1,TRUE)</f>
        <v>#N/A</v>
      </c>
      <c r="AQ52" s="107" t="e">
        <f ca="1">VLOOKUP($AG52,INDIRECT(CONCATENATE($CR52,"!",VLOOKUP($CR52,$AG$3:AQ$8,AQ$2,FALSE))),1,TRUE)</f>
        <v>#N/A</v>
      </c>
      <c r="AR52" s="107" t="e">
        <f ca="1">VLOOKUP($AG52,INDIRECT(CONCATENATE($CR52,"!",VLOOKUP($CR52,$AG$3:AR$8,AR$2,FALSE))),1,TRUE)</f>
        <v>#N/A</v>
      </c>
      <c r="AS52" s="107" t="e">
        <f ca="1">VLOOKUP($AG52,INDIRECT(CONCATENATE($CR52,"!",VLOOKUP($CR52,$AG$3:AS$8,AS$2,FALSE))),1,TRUE)</f>
        <v>#N/A</v>
      </c>
      <c r="AT52" s="107" t="e">
        <f ca="1">VLOOKUP($AG52,INDIRECT(CONCATENATE($CR52,"!",VLOOKUP($CR52,$AG$3:AT$8,AT$2,FALSE))),1,TRUE)</f>
        <v>#N/A</v>
      </c>
      <c r="AU52" s="107"/>
      <c r="AV52" s="107"/>
      <c r="AW52" s="107"/>
      <c r="AX52" s="107"/>
      <c r="AY52" s="107"/>
      <c r="AZ52" s="107"/>
      <c r="BA52" s="71">
        <f t="shared" si="72"/>
        <v>1</v>
      </c>
      <c r="BB52" s="64">
        <f t="shared" si="72"/>
        <v>1</v>
      </c>
      <c r="BC52" s="64">
        <f t="shared" si="73"/>
        <v>1</v>
      </c>
      <c r="BD52" s="64">
        <f t="shared" si="73"/>
        <v>1</v>
      </c>
      <c r="BE52" s="64">
        <f t="shared" si="16"/>
        <v>1</v>
      </c>
      <c r="BF52" s="64">
        <f t="shared" si="17"/>
        <v>1</v>
      </c>
      <c r="BG52" s="64">
        <f t="shared" si="18"/>
        <v>1</v>
      </c>
      <c r="BH52" s="64">
        <f t="shared" si="74"/>
        <v>1</v>
      </c>
      <c r="BI52" s="64">
        <f t="shared" si="74"/>
        <v>1</v>
      </c>
      <c r="BJ52" s="64">
        <f t="shared" si="74"/>
        <v>1</v>
      </c>
      <c r="BK52" s="64">
        <f t="shared" si="74"/>
        <v>1</v>
      </c>
      <c r="BL52" s="64">
        <f t="shared" si="74"/>
        <v>1</v>
      </c>
      <c r="BM52" s="64">
        <f t="shared" si="74"/>
        <v>1</v>
      </c>
      <c r="BU52" s="72" t="e">
        <f>HLOOKUP(AE52,$BA$10:BT52,COUNTIF($AE$7:AE52,"&lt;&gt;"&amp;""),FALSE)</f>
        <v>#N/A</v>
      </c>
      <c r="BV52" s="64">
        <f t="shared" si="19"/>
        <v>1</v>
      </c>
      <c r="BW52" s="72" t="str">
        <f t="shared" si="20"/>
        <v/>
      </c>
      <c r="BX52" s="141" t="str">
        <f ca="1">IF(OR(AE52=$BB$10,AE52=$BD$10,AE52=$BK$10,AE52=$BL$10,AE52=$BM$10),VLOOKUP(BW52,INDIRECT(CONCATENATE(CR52,"!",HLOOKUP(AE52,$CU$10:CY52,CZ52,FALSE))),1,TRUE),"")</f>
        <v/>
      </c>
      <c r="BY52" s="107" t="e">
        <f t="shared" ca="1" si="56"/>
        <v>#N/A</v>
      </c>
      <c r="BZ52" s="107" t="e">
        <f t="shared" ca="1" si="57"/>
        <v>#N/A</v>
      </c>
      <c r="CA52" s="107" t="e">
        <f t="shared" ca="1" si="58"/>
        <v>#N/A</v>
      </c>
      <c r="CB52" s="107" t="e">
        <f t="shared" ca="1" si="59"/>
        <v>#N/A</v>
      </c>
      <c r="CC52" s="107" t="e">
        <f t="shared" ca="1" si="60"/>
        <v>#VALUE!</v>
      </c>
      <c r="CD52" s="73">
        <f>Worksheet!K47</f>
        <v>0</v>
      </c>
      <c r="CE52" s="73">
        <f>Worksheet!L47</f>
        <v>0</v>
      </c>
      <c r="CF52" s="73">
        <f>Worksheet!M47</f>
        <v>0</v>
      </c>
      <c r="CG52" s="73">
        <f>Worksheet!N47</f>
        <v>0</v>
      </c>
      <c r="CH52" s="73">
        <f>Worksheet!O47</f>
        <v>0</v>
      </c>
      <c r="CI52" s="159" t="e">
        <f t="shared" ca="1" si="61"/>
        <v>#VALUE!</v>
      </c>
      <c r="CJ52" s="159" t="e">
        <f t="shared" ca="1" si="62"/>
        <v>#VALUE!</v>
      </c>
      <c r="CK52" s="159" t="e">
        <f t="shared" ca="1" si="63"/>
        <v>#VALUE!</v>
      </c>
      <c r="CL52" s="159" t="e">
        <f t="shared" ca="1" si="64"/>
        <v>#VALUE!</v>
      </c>
      <c r="CM52" s="159" t="e">
        <f t="shared" ca="1" si="65"/>
        <v>#VALUE!</v>
      </c>
      <c r="CN52" s="136" t="e">
        <f t="shared" ca="1" si="66"/>
        <v>#N/A</v>
      </c>
      <c r="CO52" s="108">
        <f>Worksheet!Q47</f>
        <v>0</v>
      </c>
      <c r="CP52" s="63" t="str">
        <f t="shared" si="67"/>
        <v>1</v>
      </c>
      <c r="CQ52" s="138" t="e">
        <f t="shared" si="68"/>
        <v>#N/A</v>
      </c>
      <c r="CR52" s="63" t="str">
        <f t="shared" si="34"/>
        <v>Standard1</v>
      </c>
      <c r="CT52" s="117" t="str">
        <f t="shared" ca="1" si="69"/>
        <v>$B$4:$P$807</v>
      </c>
      <c r="CU52" s="107" t="str">
        <f>VLOOKUP($CR52,$CT$3:CU$8,2,FALSE)</f>
        <v>$I$189:$I$348</v>
      </c>
      <c r="CV52" s="107" t="str">
        <f>VLOOKUP($CR52,$CT$3:CV$8,3,FALSE)</f>
        <v>$I$349:$I$538</v>
      </c>
      <c r="CW52" s="107" t="str">
        <f>VLOOKUP($CR52,$CT$3:CW$8,4,FALSE)</f>
        <v>$I$539:$I$609</v>
      </c>
      <c r="CX52" s="107" t="str">
        <f>VLOOKUP($CR52,$CT$3:CX$8,5,FALSE)</f>
        <v>$I$610:$I$659</v>
      </c>
      <c r="CY52" s="107" t="str">
        <f>VLOOKUP($CR52,$CT$3:CY$8,6,FALSE)</f>
        <v>$I$660:$I$719</v>
      </c>
      <c r="CZ52" s="63">
        <f>COUNTIF($CU$10:CU52,"&lt;&gt;"&amp;"")</f>
        <v>43</v>
      </c>
      <c r="DB52" s="63" t="str">
        <f t="shared" si="70"/>
        <v/>
      </c>
      <c r="DC52" s="63" t="e">
        <f t="shared" ca="1" si="71"/>
        <v>#N/A</v>
      </c>
    </row>
    <row r="53" spans="17:107" x14ac:dyDescent="0.25">
      <c r="Q53" s="64" t="e">
        <f ca="1">CONCATENATE(AE53,AF53,BX53)</f>
        <v>#N/A</v>
      </c>
      <c r="R53" s="63" t="str">
        <f>IF(Worksheet!I48=$S$2,$S$2,IF(Worksheet!I48=$S$3,$S$3,$S$1))</f>
        <v>5502A</v>
      </c>
      <c r="S53" s="65" t="str">
        <f t="shared" ca="1" si="1"/>
        <v>*</v>
      </c>
      <c r="T53" s="60" t="e">
        <f t="shared" si="50"/>
        <v>#N/A</v>
      </c>
      <c r="U53" s="67">
        <f>IF(Worksheet!S48="%",ABS(Worksheet!Z48),ABS(Worksheet!U48))</f>
        <v>0</v>
      </c>
      <c r="V53" s="160">
        <f>IF(Worksheet!S48="%",Worksheet!AA48,Worksheet!S48)</f>
        <v>0</v>
      </c>
      <c r="W53" s="66" t="str">
        <f>IF(Worksheet!S48="%","",IF(Worksheet!Z48&lt;&gt;"",Worksheet!Z48,""))</f>
        <v/>
      </c>
      <c r="X53" s="66" t="str">
        <f>IF(Worksheet!S48="%","",IF(Worksheet!AA48&lt;&gt;"",Worksheet!AA48,""))</f>
        <v/>
      </c>
      <c r="Y53" s="68" t="str">
        <f t="shared" si="51"/>
        <v/>
      </c>
      <c r="Z53" s="68" t="str">
        <f t="shared" si="52"/>
        <v>0</v>
      </c>
      <c r="AA53" s="68" t="str">
        <f t="shared" si="53"/>
        <v>DC</v>
      </c>
      <c r="AB53" s="68" t="str">
        <f t="shared" si="11"/>
        <v>DC0</v>
      </c>
      <c r="AC53" s="68" t="str">
        <f>IF(Worksheet!H48&lt;&gt;"",Worksheet!H48,"")</f>
        <v/>
      </c>
      <c r="AD53" s="68" t="str">
        <f t="shared" si="49"/>
        <v/>
      </c>
      <c r="AE53" s="139" t="str">
        <f t="shared" si="54"/>
        <v>DC0</v>
      </c>
      <c r="AF53" s="140" t="e">
        <f>HLOOKUP(AE53,$AH$10:AZ53,COUNTIF($AE$7:AE53,"&lt;&gt;"&amp;""),FALSE)</f>
        <v>#N/A</v>
      </c>
      <c r="AG53" s="76" t="e">
        <f t="shared" si="55"/>
        <v>#N/A</v>
      </c>
      <c r="AH53" s="107" t="e">
        <f ca="1">VLOOKUP($AG53,INDIRECT(CONCATENATE($CR53,"!",VLOOKUP($CR53,$AG$3:AH$8,AH$2,FALSE))),1,TRUE)</f>
        <v>#N/A</v>
      </c>
      <c r="AI53" s="107" t="e">
        <f ca="1">VLOOKUP($AG53,INDIRECT(CONCATENATE($CR53,"!",VLOOKUP($CR53,$AG$3:AI$8,AI$2,FALSE))),1,TRUE)</f>
        <v>#N/A</v>
      </c>
      <c r="AJ53" s="107" t="e">
        <f ca="1">VLOOKUP($AG53,INDIRECT(CONCATENATE($CR53,"!",VLOOKUP($CR53,$AG$3:AJ$8,AJ$2,FALSE))),1,TRUE)</f>
        <v>#N/A</v>
      </c>
      <c r="AK53" s="107" t="e">
        <f ca="1">VLOOKUP($AG53,INDIRECT(CONCATENATE($CR53,"!",VLOOKUP($CR53,$AG$3:AK$8,AK$2,FALSE))),1,TRUE)</f>
        <v>#N/A</v>
      </c>
      <c r="AL53" s="107" t="e">
        <f ca="1">VLOOKUP($AG53,INDIRECT(CONCATENATE($CR53,"!",VLOOKUP($CR53,$AG$3:AL$8,AL$2,FALSE))),1,TRUE)</f>
        <v>#N/A</v>
      </c>
      <c r="AM53" s="107" t="e">
        <f ca="1">VLOOKUP($AG53,INDIRECT(CONCATENATE($CR53,"!",VLOOKUP($CR53,$AG$3:AM$8,AM$2,FALSE))),1,TRUE)</f>
        <v>#N/A</v>
      </c>
      <c r="AN53" s="107" t="e">
        <f ca="1">VLOOKUP($AG53,INDIRECT(CONCATENATE($CR53,"!",VLOOKUP($CR53,$AG$3:AN$8,AN$2,FALSE))),1,TRUE)</f>
        <v>#N/A</v>
      </c>
      <c r="AO53" s="107" t="e">
        <f ca="1">VLOOKUP($AG53,INDIRECT(CONCATENATE($CR53,"!",VLOOKUP($CR53,$AG$3:AO$8,AO$2,FALSE))),1,TRUE)</f>
        <v>#N/A</v>
      </c>
      <c r="AP53" s="107" t="e">
        <f ca="1">VLOOKUP($AG53,INDIRECT(CONCATENATE($CR53,"!",VLOOKUP($CR53,$AG$3:AP$8,AP$2,FALSE))),1,TRUE)</f>
        <v>#N/A</v>
      </c>
      <c r="AQ53" s="107" t="e">
        <f ca="1">VLOOKUP($AG53,INDIRECT(CONCATENATE($CR53,"!",VLOOKUP($CR53,$AG$3:AQ$8,AQ$2,FALSE))),1,TRUE)</f>
        <v>#N/A</v>
      </c>
      <c r="AR53" s="107" t="e">
        <f ca="1">VLOOKUP($AG53,INDIRECT(CONCATENATE($CR53,"!",VLOOKUP($CR53,$AG$3:AR$8,AR$2,FALSE))),1,TRUE)</f>
        <v>#N/A</v>
      </c>
      <c r="AS53" s="107" t="e">
        <f ca="1">VLOOKUP($AG53,INDIRECT(CONCATENATE($CR53,"!",VLOOKUP($CR53,$AG$3:AS$8,AS$2,FALSE))),1,TRUE)</f>
        <v>#N/A</v>
      </c>
      <c r="AT53" s="107" t="e">
        <f ca="1">VLOOKUP($AG53,INDIRECT(CONCATENATE($CR53,"!",VLOOKUP($CR53,$AG$3:AT$8,AT$2,FALSE))),1,TRUE)</f>
        <v>#N/A</v>
      </c>
      <c r="AU53" s="107"/>
      <c r="AV53" s="107"/>
      <c r="AW53" s="107"/>
      <c r="AX53" s="107"/>
      <c r="AY53" s="107"/>
      <c r="AZ53" s="107"/>
      <c r="BA53" s="71">
        <f t="shared" si="72"/>
        <v>1</v>
      </c>
      <c r="BB53" s="64">
        <f t="shared" si="72"/>
        <v>1</v>
      </c>
      <c r="BC53" s="64">
        <f t="shared" si="73"/>
        <v>1</v>
      </c>
      <c r="BD53" s="64">
        <f t="shared" si="73"/>
        <v>1</v>
      </c>
      <c r="BE53" s="64">
        <f t="shared" si="16"/>
        <v>1</v>
      </c>
      <c r="BF53" s="64">
        <f t="shared" si="17"/>
        <v>1</v>
      </c>
      <c r="BG53" s="64">
        <f t="shared" si="18"/>
        <v>1</v>
      </c>
      <c r="BH53" s="64">
        <f t="shared" si="74"/>
        <v>1</v>
      </c>
      <c r="BI53" s="64">
        <f t="shared" si="74"/>
        <v>1</v>
      </c>
      <c r="BJ53" s="64">
        <f t="shared" si="74"/>
        <v>1</v>
      </c>
      <c r="BK53" s="64">
        <f t="shared" si="74"/>
        <v>1</v>
      </c>
      <c r="BL53" s="64">
        <f t="shared" si="74"/>
        <v>1</v>
      </c>
      <c r="BM53" s="64">
        <f t="shared" si="74"/>
        <v>1</v>
      </c>
      <c r="BU53" s="72" t="e">
        <f>HLOOKUP(AE53,$BA$10:BT53,COUNTIF($AE$7:AE53,"&lt;&gt;"&amp;""),FALSE)</f>
        <v>#N/A</v>
      </c>
      <c r="BV53" s="64">
        <f t="shared" si="19"/>
        <v>1</v>
      </c>
      <c r="BW53" s="72" t="str">
        <f t="shared" si="20"/>
        <v/>
      </c>
      <c r="BX53" s="141" t="str">
        <f ca="1">IF(OR(AE53=$BB$10,AE53=$BD$10,AE53=$BK$10,AE53=$BL$10,AE53=$BM$10),VLOOKUP(BW53,INDIRECT(CONCATENATE(CR53,"!",HLOOKUP(AE53,$CU$10:CY53,CZ53,FALSE))),1,TRUE),"")</f>
        <v/>
      </c>
      <c r="BY53" s="107" t="e">
        <f t="shared" ca="1" si="56"/>
        <v>#N/A</v>
      </c>
      <c r="BZ53" s="107" t="e">
        <f t="shared" ca="1" si="57"/>
        <v>#N/A</v>
      </c>
      <c r="CA53" s="107" t="e">
        <f t="shared" ca="1" si="58"/>
        <v>#N/A</v>
      </c>
      <c r="CB53" s="107" t="e">
        <f t="shared" ca="1" si="59"/>
        <v>#N/A</v>
      </c>
      <c r="CC53" s="107" t="e">
        <f t="shared" ca="1" si="60"/>
        <v>#VALUE!</v>
      </c>
      <c r="CD53" s="73">
        <f>Worksheet!K48</f>
        <v>0</v>
      </c>
      <c r="CE53" s="73">
        <f>Worksheet!L48</f>
        <v>0</v>
      </c>
      <c r="CF53" s="73">
        <f>Worksheet!M48</f>
        <v>0</v>
      </c>
      <c r="CG53" s="73">
        <f>Worksheet!N48</f>
        <v>0</v>
      </c>
      <c r="CH53" s="73">
        <f>Worksheet!O48</f>
        <v>0</v>
      </c>
      <c r="CI53" s="159" t="e">
        <f t="shared" ca="1" si="61"/>
        <v>#VALUE!</v>
      </c>
      <c r="CJ53" s="159" t="e">
        <f t="shared" ca="1" si="62"/>
        <v>#VALUE!</v>
      </c>
      <c r="CK53" s="159" t="e">
        <f t="shared" ca="1" si="63"/>
        <v>#VALUE!</v>
      </c>
      <c r="CL53" s="159" t="e">
        <f t="shared" ca="1" si="64"/>
        <v>#VALUE!</v>
      </c>
      <c r="CM53" s="159" t="e">
        <f t="shared" ca="1" si="65"/>
        <v>#VALUE!</v>
      </c>
      <c r="CN53" s="136" t="e">
        <f t="shared" ca="1" si="66"/>
        <v>#N/A</v>
      </c>
      <c r="CO53" s="108">
        <f>Worksheet!Q48</f>
        <v>0</v>
      </c>
      <c r="CP53" s="63" t="str">
        <f t="shared" si="67"/>
        <v>1</v>
      </c>
      <c r="CQ53" s="138" t="e">
        <f t="shared" si="68"/>
        <v>#N/A</v>
      </c>
      <c r="CR53" s="63" t="str">
        <f t="shared" si="34"/>
        <v>Standard1</v>
      </c>
      <c r="CT53" s="117" t="str">
        <f t="shared" ca="1" si="69"/>
        <v>$B$4:$P$807</v>
      </c>
      <c r="CU53" s="107" t="str">
        <f>VLOOKUP($CR53,$CT$3:CU$8,2,FALSE)</f>
        <v>$I$189:$I$348</v>
      </c>
      <c r="CV53" s="107" t="str">
        <f>VLOOKUP($CR53,$CT$3:CV$8,3,FALSE)</f>
        <v>$I$349:$I$538</v>
      </c>
      <c r="CW53" s="107" t="str">
        <f>VLOOKUP($CR53,$CT$3:CW$8,4,FALSE)</f>
        <v>$I$539:$I$609</v>
      </c>
      <c r="CX53" s="107" t="str">
        <f>VLOOKUP($CR53,$CT$3:CX$8,5,FALSE)</f>
        <v>$I$610:$I$659</v>
      </c>
      <c r="CY53" s="107" t="str">
        <f>VLOOKUP($CR53,$CT$3:CY$8,6,FALSE)</f>
        <v>$I$660:$I$719</v>
      </c>
      <c r="CZ53" s="63">
        <f>COUNTIF($CU$10:CU53,"&lt;&gt;"&amp;"")</f>
        <v>44</v>
      </c>
      <c r="DB53" s="63" t="str">
        <f t="shared" si="70"/>
        <v/>
      </c>
      <c r="DC53" s="63" t="e">
        <f t="shared" ca="1" si="71"/>
        <v>#N/A</v>
      </c>
    </row>
    <row r="54" spans="17:107" x14ac:dyDescent="0.25">
      <c r="Q54" s="64" t="e">
        <f t="shared" ref="Q54:Q55" ca="1" si="75">CONCATENATE(AE54,AF54,BX54)</f>
        <v>#N/A</v>
      </c>
      <c r="R54" s="63" t="str">
        <f>IF(Worksheet!I49=$S$2,$S$2,IF(Worksheet!I49=$S$3,$S$3,$S$1))</f>
        <v>5502A</v>
      </c>
      <c r="S54" s="65" t="str">
        <f t="shared" ca="1" si="1"/>
        <v>*</v>
      </c>
      <c r="T54" s="60" t="e">
        <f t="shared" si="50"/>
        <v>#N/A</v>
      </c>
      <c r="U54" s="67">
        <f>IF(Worksheet!S49="%",ABS(Worksheet!Z49),ABS(Worksheet!U49))</f>
        <v>0</v>
      </c>
      <c r="V54" s="160">
        <f>IF(Worksheet!S49="%",Worksheet!AA49,Worksheet!S49)</f>
        <v>0</v>
      </c>
      <c r="W54" s="66" t="str">
        <f>IF(Worksheet!S49="%","",IF(Worksheet!Z49&lt;&gt;"",Worksheet!Z49,""))</f>
        <v/>
      </c>
      <c r="X54" s="66" t="str">
        <f>IF(Worksheet!S49="%","",IF(Worksheet!AA49&lt;&gt;"",Worksheet!AA49,""))</f>
        <v/>
      </c>
      <c r="Y54" s="68" t="str">
        <f t="shared" si="51"/>
        <v/>
      </c>
      <c r="Z54" s="68" t="str">
        <f t="shared" si="52"/>
        <v>0</v>
      </c>
      <c r="AA54" s="68" t="str">
        <f t="shared" si="53"/>
        <v>DC</v>
      </c>
      <c r="AB54" s="68" t="str">
        <f t="shared" si="11"/>
        <v>DC0</v>
      </c>
      <c r="AC54" s="68" t="str">
        <f>IF(Worksheet!H49&lt;&gt;"",Worksheet!H49,"")</f>
        <v/>
      </c>
      <c r="AD54" s="68" t="str">
        <f t="shared" si="49"/>
        <v/>
      </c>
      <c r="AE54" s="139" t="str">
        <f t="shared" si="54"/>
        <v>DC0</v>
      </c>
      <c r="AF54" s="140" t="e">
        <f>HLOOKUP(AE54,$AH$10:AZ54,COUNTIF($AE$7:AE54,"&lt;&gt;"&amp;""),FALSE)</f>
        <v>#N/A</v>
      </c>
      <c r="AG54" s="76" t="e">
        <f t="shared" si="55"/>
        <v>#N/A</v>
      </c>
      <c r="AH54" s="107" t="e">
        <f ca="1">VLOOKUP($AG54,INDIRECT(CONCATENATE($CR54,"!",VLOOKUP($CR54,$AG$3:AH$8,AH$2,FALSE))),1,TRUE)</f>
        <v>#N/A</v>
      </c>
      <c r="AI54" s="107" t="e">
        <f ca="1">VLOOKUP($AG54,INDIRECT(CONCATENATE($CR54,"!",VLOOKUP($CR54,$AG$3:AI$8,AI$2,FALSE))),1,TRUE)</f>
        <v>#N/A</v>
      </c>
      <c r="AJ54" s="107" t="e">
        <f ca="1">VLOOKUP($AG54,INDIRECT(CONCATENATE($CR54,"!",VLOOKUP($CR54,$AG$3:AJ$8,AJ$2,FALSE))),1,TRUE)</f>
        <v>#N/A</v>
      </c>
      <c r="AK54" s="107" t="e">
        <f ca="1">VLOOKUP($AG54,INDIRECT(CONCATENATE($CR54,"!",VLOOKUP($CR54,$AG$3:AK$8,AK$2,FALSE))),1,TRUE)</f>
        <v>#N/A</v>
      </c>
      <c r="AL54" s="107" t="e">
        <f ca="1">VLOOKUP($AG54,INDIRECT(CONCATENATE($CR54,"!",VLOOKUP($CR54,$AG$3:AL$8,AL$2,FALSE))),1,TRUE)</f>
        <v>#N/A</v>
      </c>
      <c r="AM54" s="107" t="e">
        <f ca="1">VLOOKUP($AG54,INDIRECT(CONCATENATE($CR54,"!",VLOOKUP($CR54,$AG$3:AM$8,AM$2,FALSE))),1,TRUE)</f>
        <v>#N/A</v>
      </c>
      <c r="AN54" s="107" t="e">
        <f ca="1">VLOOKUP($AG54,INDIRECT(CONCATENATE($CR54,"!",VLOOKUP($CR54,$AG$3:AN$8,AN$2,FALSE))),1,TRUE)</f>
        <v>#N/A</v>
      </c>
      <c r="AO54" s="107" t="e">
        <f ca="1">VLOOKUP($AG54,INDIRECT(CONCATENATE($CR54,"!",VLOOKUP($CR54,$AG$3:AO$8,AO$2,FALSE))),1,TRUE)</f>
        <v>#N/A</v>
      </c>
      <c r="AP54" s="107" t="e">
        <f ca="1">VLOOKUP($AG54,INDIRECT(CONCATENATE($CR54,"!",VLOOKUP($CR54,$AG$3:AP$8,AP$2,FALSE))),1,TRUE)</f>
        <v>#N/A</v>
      </c>
      <c r="AQ54" s="107" t="e">
        <f ca="1">VLOOKUP($AG54,INDIRECT(CONCATENATE($CR54,"!",VLOOKUP($CR54,$AG$3:AQ$8,AQ$2,FALSE))),1,TRUE)</f>
        <v>#N/A</v>
      </c>
      <c r="AR54" s="107" t="e">
        <f ca="1">VLOOKUP($AG54,INDIRECT(CONCATENATE($CR54,"!",VLOOKUP($CR54,$AG$3:AR$8,AR$2,FALSE))),1,TRUE)</f>
        <v>#N/A</v>
      </c>
      <c r="AS54" s="107" t="e">
        <f ca="1">VLOOKUP($AG54,INDIRECT(CONCATENATE($CR54,"!",VLOOKUP($CR54,$AG$3:AS$8,AS$2,FALSE))),1,TRUE)</f>
        <v>#N/A</v>
      </c>
      <c r="AT54" s="107" t="e">
        <f ca="1">VLOOKUP($AG54,INDIRECT(CONCATENATE($CR54,"!",VLOOKUP($CR54,$AG$3:AT$8,AT$2,FALSE))),1,TRUE)</f>
        <v>#N/A</v>
      </c>
      <c r="AU54" s="107"/>
      <c r="AV54" s="107"/>
      <c r="AW54" s="107"/>
      <c r="AX54" s="107"/>
      <c r="AY54" s="107"/>
      <c r="AZ54" s="107"/>
      <c r="BA54" s="71">
        <f t="shared" si="72"/>
        <v>1</v>
      </c>
      <c r="BB54" s="64">
        <f t="shared" si="72"/>
        <v>1</v>
      </c>
      <c r="BC54" s="64">
        <f t="shared" si="73"/>
        <v>1</v>
      </c>
      <c r="BD54" s="64">
        <f t="shared" si="73"/>
        <v>1</v>
      </c>
      <c r="BE54" s="64">
        <f t="shared" si="16"/>
        <v>1</v>
      </c>
      <c r="BF54" s="64">
        <f t="shared" si="17"/>
        <v>1</v>
      </c>
      <c r="BG54" s="64">
        <f t="shared" si="18"/>
        <v>1</v>
      </c>
      <c r="BH54" s="64">
        <f t="shared" si="74"/>
        <v>1</v>
      </c>
      <c r="BI54" s="64">
        <f t="shared" si="74"/>
        <v>1</v>
      </c>
      <c r="BJ54" s="64">
        <f t="shared" si="74"/>
        <v>1</v>
      </c>
      <c r="BK54" s="64">
        <f t="shared" si="74"/>
        <v>1</v>
      </c>
      <c r="BL54" s="64">
        <f t="shared" si="74"/>
        <v>1</v>
      </c>
      <c r="BM54" s="64">
        <f t="shared" si="74"/>
        <v>1</v>
      </c>
      <c r="BU54" s="72" t="e">
        <f>HLOOKUP(AE54,$BA$10:BT54,COUNTIF($AE$7:AE54,"&lt;&gt;"&amp;""),FALSE)</f>
        <v>#N/A</v>
      </c>
      <c r="BV54" s="64">
        <f t="shared" si="19"/>
        <v>1</v>
      </c>
      <c r="BW54" s="72" t="str">
        <f t="shared" si="20"/>
        <v/>
      </c>
      <c r="BX54" s="141" t="str">
        <f ca="1">IF(OR(AE54=$BB$10,AE54=$BD$10,AE54=$BK$10,AE54=$BL$10,AE54=$BM$10),VLOOKUP(BW54,INDIRECT(CONCATENATE(CR54,"!",HLOOKUP(AE54,$CU$10:CY54,CZ54,FALSE))),1,TRUE),"")</f>
        <v/>
      </c>
      <c r="BY54" s="107" t="e">
        <f t="shared" ca="1" si="56"/>
        <v>#N/A</v>
      </c>
      <c r="BZ54" s="107" t="e">
        <f t="shared" ca="1" si="57"/>
        <v>#N/A</v>
      </c>
      <c r="CA54" s="107" t="e">
        <f t="shared" ca="1" si="58"/>
        <v>#N/A</v>
      </c>
      <c r="CB54" s="107" t="e">
        <f t="shared" ca="1" si="59"/>
        <v>#N/A</v>
      </c>
      <c r="CC54" s="107" t="e">
        <f t="shared" ca="1" si="60"/>
        <v>#VALUE!</v>
      </c>
      <c r="CD54" s="73">
        <f>Worksheet!K49</f>
        <v>0</v>
      </c>
      <c r="CE54" s="73">
        <f>Worksheet!L49</f>
        <v>0</v>
      </c>
      <c r="CF54" s="73">
        <f>Worksheet!M49</f>
        <v>0</v>
      </c>
      <c r="CG54" s="73">
        <f>Worksheet!N49</f>
        <v>0</v>
      </c>
      <c r="CH54" s="73">
        <f>Worksheet!O49</f>
        <v>0</v>
      </c>
      <c r="CI54" s="159" t="e">
        <f t="shared" ca="1" si="61"/>
        <v>#VALUE!</v>
      </c>
      <c r="CJ54" s="159" t="e">
        <f t="shared" ca="1" si="62"/>
        <v>#VALUE!</v>
      </c>
      <c r="CK54" s="159" t="e">
        <f t="shared" ca="1" si="63"/>
        <v>#VALUE!</v>
      </c>
      <c r="CL54" s="159" t="e">
        <f t="shared" ca="1" si="64"/>
        <v>#VALUE!</v>
      </c>
      <c r="CM54" s="159" t="e">
        <f t="shared" ca="1" si="65"/>
        <v>#VALUE!</v>
      </c>
      <c r="CN54" s="136" t="e">
        <f t="shared" ca="1" si="66"/>
        <v>#N/A</v>
      </c>
      <c r="CO54" s="108">
        <f>Worksheet!Q49</f>
        <v>0</v>
      </c>
      <c r="CP54" s="63" t="str">
        <f t="shared" si="67"/>
        <v>1</v>
      </c>
      <c r="CQ54" s="138" t="e">
        <f t="shared" si="68"/>
        <v>#N/A</v>
      </c>
      <c r="CR54" s="63" t="str">
        <f t="shared" si="34"/>
        <v>Standard1</v>
      </c>
      <c r="CT54" s="117" t="str">
        <f t="shared" ca="1" si="69"/>
        <v>$B$4:$P$807</v>
      </c>
      <c r="CU54" s="107" t="str">
        <f>VLOOKUP($CR54,$CT$3:CU$8,2,FALSE)</f>
        <v>$I$189:$I$348</v>
      </c>
      <c r="CV54" s="107" t="str">
        <f>VLOOKUP($CR54,$CT$3:CV$8,3,FALSE)</f>
        <v>$I$349:$I$538</v>
      </c>
      <c r="CW54" s="107" t="str">
        <f>VLOOKUP($CR54,$CT$3:CW$8,4,FALSE)</f>
        <v>$I$539:$I$609</v>
      </c>
      <c r="CX54" s="107" t="str">
        <f>VLOOKUP($CR54,$CT$3:CX$8,5,FALSE)</f>
        <v>$I$610:$I$659</v>
      </c>
      <c r="CY54" s="107" t="str">
        <f>VLOOKUP($CR54,$CT$3:CY$8,6,FALSE)</f>
        <v>$I$660:$I$719</v>
      </c>
      <c r="CZ54" s="63">
        <f>COUNTIF($CU$10:CU54,"&lt;&gt;"&amp;"")</f>
        <v>45</v>
      </c>
      <c r="DB54" s="63" t="str">
        <f t="shared" si="70"/>
        <v/>
      </c>
      <c r="DC54" s="63" t="e">
        <f t="shared" ca="1" si="71"/>
        <v>#N/A</v>
      </c>
    </row>
    <row r="55" spans="17:107" x14ac:dyDescent="0.25">
      <c r="Q55" s="64" t="e">
        <f t="shared" ca="1" si="75"/>
        <v>#N/A</v>
      </c>
      <c r="R55" s="63" t="str">
        <f>IF(Worksheet!I50=$S$2,$S$2,IF(Worksheet!I50=$S$3,$S$3,$S$1))</f>
        <v>5502A</v>
      </c>
      <c r="S55" s="65" t="str">
        <f t="shared" ca="1" si="1"/>
        <v>*</v>
      </c>
      <c r="T55" s="60" t="e">
        <f t="shared" si="50"/>
        <v>#N/A</v>
      </c>
      <c r="U55" s="67">
        <f>IF(Worksheet!S50="%",ABS(Worksheet!Z50),ABS(Worksheet!U50))</f>
        <v>0</v>
      </c>
      <c r="V55" s="160">
        <f>IF(Worksheet!S50="%",Worksheet!AA50,Worksheet!S50)</f>
        <v>0</v>
      </c>
      <c r="W55" s="66" t="str">
        <f>IF(Worksheet!S50="%","",IF(Worksheet!Z50&lt;&gt;"",Worksheet!Z50,""))</f>
        <v/>
      </c>
      <c r="X55" s="66" t="str">
        <f>IF(Worksheet!S50="%","",IF(Worksheet!AA50&lt;&gt;"",Worksheet!AA50,""))</f>
        <v/>
      </c>
      <c r="Y55" s="68" t="str">
        <f t="shared" si="51"/>
        <v/>
      </c>
      <c r="Z55" s="68" t="str">
        <f t="shared" si="52"/>
        <v>0</v>
      </c>
      <c r="AA55" s="68" t="str">
        <f t="shared" si="53"/>
        <v>DC</v>
      </c>
      <c r="AB55" s="68" t="str">
        <f t="shared" si="11"/>
        <v>DC0</v>
      </c>
      <c r="AC55" s="68" t="str">
        <f>IF(Worksheet!H50&lt;&gt;"",Worksheet!H50,"")</f>
        <v/>
      </c>
      <c r="AD55" s="68" t="str">
        <f t="shared" si="49"/>
        <v/>
      </c>
      <c r="AE55" s="139" t="str">
        <f t="shared" si="54"/>
        <v>DC0</v>
      </c>
      <c r="AF55" s="140" t="e">
        <f>HLOOKUP(AE55,$AH$10:AZ55,COUNTIF($AE$7:AE55,"&lt;&gt;"&amp;""),FALSE)</f>
        <v>#N/A</v>
      </c>
      <c r="AG55" s="76" t="e">
        <f t="shared" si="55"/>
        <v>#N/A</v>
      </c>
      <c r="AH55" s="107" t="e">
        <f ca="1">VLOOKUP($AG55,INDIRECT(CONCATENATE($CR55,"!",VLOOKUP($CR55,$AG$3:AH$8,AH$2,FALSE))),1,TRUE)</f>
        <v>#N/A</v>
      </c>
      <c r="AI55" s="107" t="e">
        <f ca="1">VLOOKUP($AG55,INDIRECT(CONCATENATE($CR55,"!",VLOOKUP($CR55,$AG$3:AI$8,AI$2,FALSE))),1,TRUE)</f>
        <v>#N/A</v>
      </c>
      <c r="AJ55" s="107" t="e">
        <f ca="1">VLOOKUP($AG55,INDIRECT(CONCATENATE($CR55,"!",VLOOKUP($CR55,$AG$3:AJ$8,AJ$2,FALSE))),1,TRUE)</f>
        <v>#N/A</v>
      </c>
      <c r="AK55" s="107" t="e">
        <f ca="1">VLOOKUP($AG55,INDIRECT(CONCATENATE($CR55,"!",VLOOKUP($CR55,$AG$3:AK$8,AK$2,FALSE))),1,TRUE)</f>
        <v>#N/A</v>
      </c>
      <c r="AL55" s="107" t="e">
        <f ca="1">VLOOKUP($AG55,INDIRECT(CONCATENATE($CR55,"!",VLOOKUP($CR55,$AG$3:AL$8,AL$2,FALSE))),1,TRUE)</f>
        <v>#N/A</v>
      </c>
      <c r="AM55" s="107" t="e">
        <f ca="1">VLOOKUP($AG55,INDIRECT(CONCATENATE($CR55,"!",VLOOKUP($CR55,$AG$3:AM$8,AM$2,FALSE))),1,TRUE)</f>
        <v>#N/A</v>
      </c>
      <c r="AN55" s="107" t="e">
        <f ca="1">VLOOKUP($AG55,INDIRECT(CONCATENATE($CR55,"!",VLOOKUP($CR55,$AG$3:AN$8,AN$2,FALSE))),1,TRUE)</f>
        <v>#N/A</v>
      </c>
      <c r="AO55" s="107" t="e">
        <f ca="1">VLOOKUP($AG55,INDIRECT(CONCATENATE($CR55,"!",VLOOKUP($CR55,$AG$3:AO$8,AO$2,FALSE))),1,TRUE)</f>
        <v>#N/A</v>
      </c>
      <c r="AP55" s="107" t="e">
        <f ca="1">VLOOKUP($AG55,INDIRECT(CONCATENATE($CR55,"!",VLOOKUP($CR55,$AG$3:AP$8,AP$2,FALSE))),1,TRUE)</f>
        <v>#N/A</v>
      </c>
      <c r="AQ55" s="107" t="e">
        <f ca="1">VLOOKUP($AG55,INDIRECT(CONCATENATE($CR55,"!",VLOOKUP($CR55,$AG$3:AQ$8,AQ$2,FALSE))),1,TRUE)</f>
        <v>#N/A</v>
      </c>
      <c r="AR55" s="107" t="e">
        <f ca="1">VLOOKUP($AG55,INDIRECT(CONCATENATE($CR55,"!",VLOOKUP($CR55,$AG$3:AR$8,AR$2,FALSE))),1,TRUE)</f>
        <v>#N/A</v>
      </c>
      <c r="AS55" s="107" t="e">
        <f ca="1">VLOOKUP($AG55,INDIRECT(CONCATENATE($CR55,"!",VLOOKUP($CR55,$AG$3:AS$8,AS$2,FALSE))),1,TRUE)</f>
        <v>#N/A</v>
      </c>
      <c r="AT55" s="107" t="e">
        <f ca="1">VLOOKUP($AG55,INDIRECT(CONCATENATE($CR55,"!",VLOOKUP($CR55,$AG$3:AT$8,AT$2,FALSE))),1,TRUE)</f>
        <v>#N/A</v>
      </c>
      <c r="AU55" s="107"/>
      <c r="AV55" s="107"/>
      <c r="AW55" s="107"/>
      <c r="AX55" s="107"/>
      <c r="AY55" s="107"/>
      <c r="AZ55" s="107"/>
      <c r="BA55" s="71">
        <f t="shared" si="72"/>
        <v>1</v>
      </c>
      <c r="BB55" s="64">
        <f t="shared" si="72"/>
        <v>1</v>
      </c>
      <c r="BC55" s="64">
        <f t="shared" si="73"/>
        <v>1</v>
      </c>
      <c r="BD55" s="64">
        <f t="shared" si="73"/>
        <v>1</v>
      </c>
      <c r="BE55" s="64">
        <f t="shared" si="16"/>
        <v>1</v>
      </c>
      <c r="BF55" s="64">
        <f t="shared" si="17"/>
        <v>1</v>
      </c>
      <c r="BG55" s="64">
        <f t="shared" si="18"/>
        <v>1</v>
      </c>
      <c r="BH55" s="64">
        <f t="shared" si="74"/>
        <v>1</v>
      </c>
      <c r="BI55" s="64">
        <f t="shared" si="74"/>
        <v>1</v>
      </c>
      <c r="BJ55" s="64">
        <f t="shared" si="74"/>
        <v>1</v>
      </c>
      <c r="BK55" s="64">
        <f t="shared" si="74"/>
        <v>1</v>
      </c>
      <c r="BL55" s="64">
        <f t="shared" si="74"/>
        <v>1</v>
      </c>
      <c r="BM55" s="64">
        <f t="shared" si="74"/>
        <v>1</v>
      </c>
      <c r="BU55" s="72" t="e">
        <f>HLOOKUP(AE55,$BA$10:BT55,COUNTIF($AE$7:AE55,"&lt;&gt;"&amp;""),FALSE)</f>
        <v>#N/A</v>
      </c>
      <c r="BV55" s="64">
        <f t="shared" si="19"/>
        <v>1</v>
      </c>
      <c r="BW55" s="72" t="str">
        <f t="shared" si="20"/>
        <v/>
      </c>
      <c r="BX55" s="141" t="str">
        <f ca="1">IF(OR(AE55=$BB$10,AE55=$BD$10,AE55=$BK$10,AE55=$BL$10,AE55=$BM$10),VLOOKUP(BW55,INDIRECT(CONCATENATE(CR55,"!",HLOOKUP(AE55,$CU$10:CY55,CZ55,FALSE))),1,TRUE),"")</f>
        <v/>
      </c>
      <c r="BY55" s="107" t="e">
        <f t="shared" ca="1" si="56"/>
        <v>#N/A</v>
      </c>
      <c r="BZ55" s="107" t="e">
        <f t="shared" ca="1" si="57"/>
        <v>#N/A</v>
      </c>
      <c r="CA55" s="107" t="e">
        <f t="shared" ca="1" si="58"/>
        <v>#N/A</v>
      </c>
      <c r="CB55" s="107" t="e">
        <f t="shared" ca="1" si="59"/>
        <v>#N/A</v>
      </c>
      <c r="CC55" s="107" t="e">
        <f t="shared" ca="1" si="60"/>
        <v>#VALUE!</v>
      </c>
      <c r="CD55" s="73">
        <f>Worksheet!K50</f>
        <v>0</v>
      </c>
      <c r="CE55" s="73">
        <f>Worksheet!L50</f>
        <v>0</v>
      </c>
      <c r="CF55" s="73">
        <f>Worksheet!M50</f>
        <v>0</v>
      </c>
      <c r="CG55" s="73">
        <f>Worksheet!N50</f>
        <v>0</v>
      </c>
      <c r="CH55" s="73">
        <f>Worksheet!O50</f>
        <v>0</v>
      </c>
      <c r="CI55" s="159" t="e">
        <f t="shared" ca="1" si="61"/>
        <v>#VALUE!</v>
      </c>
      <c r="CJ55" s="159" t="e">
        <f t="shared" ca="1" si="62"/>
        <v>#VALUE!</v>
      </c>
      <c r="CK55" s="159" t="e">
        <f t="shared" ca="1" si="63"/>
        <v>#VALUE!</v>
      </c>
      <c r="CL55" s="159" t="e">
        <f t="shared" ca="1" si="64"/>
        <v>#VALUE!</v>
      </c>
      <c r="CM55" s="159" t="e">
        <f t="shared" ca="1" si="65"/>
        <v>#VALUE!</v>
      </c>
      <c r="CN55" s="136" t="e">
        <f t="shared" ca="1" si="66"/>
        <v>#N/A</v>
      </c>
      <c r="CO55" s="108">
        <f>Worksheet!Q50</f>
        <v>0</v>
      </c>
      <c r="CP55" s="63" t="str">
        <f t="shared" si="67"/>
        <v>1</v>
      </c>
      <c r="CQ55" s="138" t="e">
        <f t="shared" si="68"/>
        <v>#N/A</v>
      </c>
      <c r="CR55" s="63" t="str">
        <f t="shared" si="34"/>
        <v>Standard1</v>
      </c>
      <c r="CT55" s="117" t="str">
        <f t="shared" ca="1" si="69"/>
        <v>$B$4:$P$807</v>
      </c>
      <c r="CU55" s="107" t="str">
        <f>VLOOKUP($CR55,$CT$3:CU$8,2,FALSE)</f>
        <v>$I$189:$I$348</v>
      </c>
      <c r="CV55" s="107" t="str">
        <f>VLOOKUP($CR55,$CT$3:CV$8,3,FALSE)</f>
        <v>$I$349:$I$538</v>
      </c>
      <c r="CW55" s="107" t="str">
        <f>VLOOKUP($CR55,$CT$3:CW$8,4,FALSE)</f>
        <v>$I$539:$I$609</v>
      </c>
      <c r="CX55" s="107" t="str">
        <f>VLOOKUP($CR55,$CT$3:CX$8,5,FALSE)</f>
        <v>$I$610:$I$659</v>
      </c>
      <c r="CY55" s="107" t="str">
        <f>VLOOKUP($CR55,$CT$3:CY$8,6,FALSE)</f>
        <v>$I$660:$I$719</v>
      </c>
      <c r="CZ55" s="63">
        <f>COUNTIF($CU$10:CU55,"&lt;&gt;"&amp;"")</f>
        <v>46</v>
      </c>
      <c r="DB55" s="63" t="str">
        <f t="shared" si="70"/>
        <v/>
      </c>
      <c r="DC55" s="63" t="e">
        <f t="shared" ca="1" si="71"/>
        <v>#N/A</v>
      </c>
    </row>
    <row r="56" spans="17:107" x14ac:dyDescent="0.25">
      <c r="Q56" s="64" t="e">
        <f t="shared" ref="Q56:Q100" ca="1" si="76">CONCATENATE(AE56,CQ56,AF56,BX56)</f>
        <v>#N/A</v>
      </c>
      <c r="R56" s="63" t="str">
        <f>IF(Worksheet!I51=$S$2,$S$2,IF(Worksheet!I51=$S$3,$S$3,$S$1))</f>
        <v>5502A</v>
      </c>
      <c r="S56" s="65" t="str">
        <f t="shared" ca="1" si="1"/>
        <v>*</v>
      </c>
      <c r="T56" s="60" t="e">
        <f t="shared" si="50"/>
        <v>#N/A</v>
      </c>
      <c r="U56" s="67">
        <f>IF(Worksheet!S51="%",ABS(Worksheet!Z51),ABS(Worksheet!U51))</f>
        <v>0</v>
      </c>
      <c r="V56" s="160">
        <f>IF(Worksheet!S51="%",Worksheet!AA51,Worksheet!S51)</f>
        <v>0</v>
      </c>
      <c r="W56" s="66" t="str">
        <f>IF(Worksheet!S51="%","",IF(Worksheet!Z51&lt;&gt;"",Worksheet!Z51,""))</f>
        <v/>
      </c>
      <c r="X56" s="66" t="str">
        <f>IF(Worksheet!S51="%","",IF(Worksheet!AA51&lt;&gt;"",Worksheet!AA51,""))</f>
        <v/>
      </c>
      <c r="Y56" s="68" t="str">
        <f t="shared" si="51"/>
        <v/>
      </c>
      <c r="Z56" s="68" t="str">
        <f t="shared" si="52"/>
        <v>0</v>
      </c>
      <c r="AA56" s="68" t="str">
        <f t="shared" si="53"/>
        <v>DC</v>
      </c>
      <c r="AB56" s="68" t="str">
        <f t="shared" si="11"/>
        <v>DC0</v>
      </c>
      <c r="AC56" s="68" t="str">
        <f>IF(Worksheet!H51&lt;&gt;"",Worksheet!H51,"")</f>
        <v/>
      </c>
      <c r="AD56" s="68" t="str">
        <f t="shared" si="49"/>
        <v/>
      </c>
      <c r="AE56" s="139" t="str">
        <f t="shared" si="54"/>
        <v>DC0</v>
      </c>
      <c r="AF56" s="140" t="e">
        <f>HLOOKUP(AE56,$AH$10:AZ56,COUNTIF($AE$7:AE56,"&lt;&gt;"&amp;""),FALSE)</f>
        <v>#N/A</v>
      </c>
      <c r="AG56" s="76" t="e">
        <f t="shared" si="55"/>
        <v>#N/A</v>
      </c>
      <c r="AH56" s="107" t="e">
        <f ca="1">VLOOKUP($AG56,INDIRECT(CONCATENATE($CR56,"!",VLOOKUP($CR56,$AG$3:AH$8,AH$2,FALSE))),1,TRUE)</f>
        <v>#N/A</v>
      </c>
      <c r="AI56" s="107" t="e">
        <f ca="1">VLOOKUP($AG56,INDIRECT(CONCATENATE($CR56,"!",VLOOKUP($CR56,$AG$3:AI$8,AI$2,FALSE))),1,TRUE)</f>
        <v>#N/A</v>
      </c>
      <c r="AJ56" s="107" t="e">
        <f ca="1">VLOOKUP($AG56,INDIRECT(CONCATENATE($CR56,"!",VLOOKUP($CR56,$AG$3:AJ$8,AJ$2,FALSE))),1,TRUE)</f>
        <v>#N/A</v>
      </c>
      <c r="AK56" s="107" t="e">
        <f ca="1">VLOOKUP($AG56,INDIRECT(CONCATENATE($CR56,"!",VLOOKUP($CR56,$AG$3:AK$8,AK$2,FALSE))),1,TRUE)</f>
        <v>#N/A</v>
      </c>
      <c r="AL56" s="107" t="e">
        <f ca="1">VLOOKUP($AG56,INDIRECT(CONCATENATE($CR56,"!",VLOOKUP($CR56,$AG$3:AL$8,AL$2,FALSE))),1,TRUE)</f>
        <v>#N/A</v>
      </c>
      <c r="AM56" s="107" t="e">
        <f ca="1">VLOOKUP($AG56,INDIRECT(CONCATENATE($CR56,"!",VLOOKUP($CR56,$AG$3:AM$8,AM$2,FALSE))),1,TRUE)</f>
        <v>#N/A</v>
      </c>
      <c r="AN56" s="107" t="e">
        <f ca="1">VLOOKUP($AG56,INDIRECT(CONCATENATE($CR56,"!",VLOOKUP($CR56,$AG$3:AN$8,AN$2,FALSE))),1,TRUE)</f>
        <v>#N/A</v>
      </c>
      <c r="AO56" s="107" t="e">
        <f ca="1">VLOOKUP($AG56,INDIRECT(CONCATENATE($CR56,"!",VLOOKUP($CR56,$AG$3:AO$8,AO$2,FALSE))),1,TRUE)</f>
        <v>#N/A</v>
      </c>
      <c r="AP56" s="107" t="e">
        <f ca="1">VLOOKUP($AG56,INDIRECT(CONCATENATE($CR56,"!",VLOOKUP($CR56,$AG$3:AP$8,AP$2,FALSE))),1,TRUE)</f>
        <v>#N/A</v>
      </c>
      <c r="AQ56" s="107" t="e">
        <f ca="1">VLOOKUP($AG56,INDIRECT(CONCATENATE($CR56,"!",VLOOKUP($CR56,$AG$3:AQ$8,AQ$2,FALSE))),1,TRUE)</f>
        <v>#N/A</v>
      </c>
      <c r="AR56" s="107" t="e">
        <f ca="1">VLOOKUP($AG56,INDIRECT(CONCATENATE($CR56,"!",VLOOKUP($CR56,$AG$3:AR$8,AR$2,FALSE))),1,TRUE)</f>
        <v>#N/A</v>
      </c>
      <c r="AS56" s="107" t="e">
        <f ca="1">VLOOKUP($AG56,INDIRECT(CONCATENATE($CR56,"!",VLOOKUP($CR56,$AG$3:AS$8,AS$2,FALSE))),1,TRUE)</f>
        <v>#N/A</v>
      </c>
      <c r="AT56" s="107" t="e">
        <f ca="1">VLOOKUP($AG56,INDIRECT(CONCATENATE($CR56,"!",VLOOKUP($CR56,$AG$3:AT$8,AT$2,FALSE))),1,TRUE)</f>
        <v>#N/A</v>
      </c>
      <c r="AU56" s="107"/>
      <c r="AV56" s="107"/>
      <c r="AW56" s="107"/>
      <c r="AX56" s="107"/>
      <c r="AY56" s="107"/>
      <c r="AZ56" s="107"/>
      <c r="BA56" s="71">
        <f t="shared" si="72"/>
        <v>1</v>
      </c>
      <c r="BB56" s="64">
        <f t="shared" si="72"/>
        <v>1</v>
      </c>
      <c r="BC56" s="64">
        <f t="shared" si="73"/>
        <v>1</v>
      </c>
      <c r="BD56" s="64">
        <f t="shared" si="73"/>
        <v>1</v>
      </c>
      <c r="BE56" s="64">
        <f t="shared" si="16"/>
        <v>1</v>
      </c>
      <c r="BF56" s="64">
        <f t="shared" si="17"/>
        <v>1</v>
      </c>
      <c r="BG56" s="64">
        <f t="shared" si="18"/>
        <v>1</v>
      </c>
      <c r="BH56" s="64">
        <f t="shared" si="74"/>
        <v>1</v>
      </c>
      <c r="BI56" s="64">
        <f t="shared" si="74"/>
        <v>1</v>
      </c>
      <c r="BJ56" s="64">
        <f t="shared" si="74"/>
        <v>1</v>
      </c>
      <c r="BK56" s="64">
        <f t="shared" si="74"/>
        <v>1</v>
      </c>
      <c r="BL56" s="64">
        <f t="shared" si="74"/>
        <v>1</v>
      </c>
      <c r="BM56" s="64">
        <f t="shared" si="74"/>
        <v>1</v>
      </c>
      <c r="BU56" s="72" t="e">
        <f>HLOOKUP(AE56,$BA$10:BT56,COUNTIF($AE$7:AE56,"&lt;&gt;"&amp;""),FALSE)</f>
        <v>#N/A</v>
      </c>
      <c r="BV56" s="64">
        <f t="shared" si="19"/>
        <v>1</v>
      </c>
      <c r="BW56" s="72" t="str">
        <f t="shared" si="20"/>
        <v/>
      </c>
      <c r="BX56" s="141" t="str">
        <f ca="1">IF(OR(AE56=$BB$10,AE56=$BD$10,AE56=$BK$10,AE56=$BL$10,AE56=$BM$10),VLOOKUP(BW56,INDIRECT(CONCATENATE(CR56,"!",HLOOKUP(AE56,$CU$10:CY56,CZ56,FALSE))),1,TRUE),"")</f>
        <v/>
      </c>
      <c r="BY56" s="107" t="e">
        <f t="shared" ca="1" si="56"/>
        <v>#N/A</v>
      </c>
      <c r="BZ56" s="107" t="e">
        <f t="shared" ca="1" si="57"/>
        <v>#N/A</v>
      </c>
      <c r="CA56" s="107" t="e">
        <f t="shared" ca="1" si="58"/>
        <v>#N/A</v>
      </c>
      <c r="CB56" s="107" t="e">
        <f t="shared" ca="1" si="59"/>
        <v>#N/A</v>
      </c>
      <c r="CC56" s="107" t="e">
        <f t="shared" ca="1" si="60"/>
        <v>#VALUE!</v>
      </c>
      <c r="CD56" s="73">
        <f>Worksheet!K51</f>
        <v>0</v>
      </c>
      <c r="CE56" s="73">
        <f>Worksheet!L51</f>
        <v>0</v>
      </c>
      <c r="CF56" s="73">
        <f>Worksheet!M51</f>
        <v>0</v>
      </c>
      <c r="CG56" s="73">
        <f>Worksheet!N51</f>
        <v>0</v>
      </c>
      <c r="CH56" s="73">
        <f>Worksheet!O51</f>
        <v>0</v>
      </c>
      <c r="CI56" s="159" t="e">
        <f t="shared" ca="1" si="61"/>
        <v>#VALUE!</v>
      </c>
      <c r="CJ56" s="159" t="e">
        <f t="shared" ca="1" si="62"/>
        <v>#VALUE!</v>
      </c>
      <c r="CK56" s="159" t="e">
        <f t="shared" ca="1" si="63"/>
        <v>#VALUE!</v>
      </c>
      <c r="CL56" s="159" t="e">
        <f t="shared" ca="1" si="64"/>
        <v>#VALUE!</v>
      </c>
      <c r="CM56" s="159" t="e">
        <f t="shared" ca="1" si="65"/>
        <v>#VALUE!</v>
      </c>
      <c r="CN56" s="136" t="e">
        <f t="shared" ca="1" si="66"/>
        <v>#N/A</v>
      </c>
      <c r="CO56" s="108">
        <f>Worksheet!Q51</f>
        <v>0</v>
      </c>
      <c r="CP56" s="63" t="str">
        <f t="shared" si="67"/>
        <v>1</v>
      </c>
      <c r="CQ56" s="138" t="e">
        <f t="shared" si="68"/>
        <v>#N/A</v>
      </c>
      <c r="CR56" s="63" t="str">
        <f t="shared" si="34"/>
        <v>Standard1</v>
      </c>
      <c r="CT56" s="117" t="str">
        <f t="shared" ca="1" si="69"/>
        <v>$B$4:$P$807</v>
      </c>
      <c r="CU56" s="107" t="str">
        <f>VLOOKUP($CR56,$CT$3:CU$8,2,FALSE)</f>
        <v>$I$189:$I$348</v>
      </c>
      <c r="CV56" s="107" t="str">
        <f>VLOOKUP($CR56,$CT$3:CV$8,3,FALSE)</f>
        <v>$I$349:$I$538</v>
      </c>
      <c r="CW56" s="107" t="str">
        <f>VLOOKUP($CR56,$CT$3:CW$8,4,FALSE)</f>
        <v>$I$539:$I$609</v>
      </c>
      <c r="CX56" s="107" t="str">
        <f>VLOOKUP($CR56,$CT$3:CX$8,5,FALSE)</f>
        <v>$I$610:$I$659</v>
      </c>
      <c r="CY56" s="107" t="str">
        <f>VLOOKUP($CR56,$CT$3:CY$8,6,FALSE)</f>
        <v>$I$660:$I$719</v>
      </c>
      <c r="CZ56" s="63">
        <f>COUNTIF($CU$10:CU56,"&lt;&gt;"&amp;"")</f>
        <v>47</v>
      </c>
      <c r="DB56" s="63" t="str">
        <f t="shared" si="70"/>
        <v/>
      </c>
      <c r="DC56" s="63" t="e">
        <f t="shared" ca="1" si="71"/>
        <v>#N/A</v>
      </c>
    </row>
    <row r="57" spans="17:107" x14ac:dyDescent="0.25">
      <c r="Q57" s="64" t="e">
        <f t="shared" ca="1" si="76"/>
        <v>#N/A</v>
      </c>
      <c r="R57" s="63" t="str">
        <f>IF(Worksheet!I52=$S$2,$S$2,IF(Worksheet!I52=$S$3,$S$3,$S$1))</f>
        <v>5502A</v>
      </c>
      <c r="S57" s="65" t="str">
        <f t="shared" ca="1" si="1"/>
        <v>*</v>
      </c>
      <c r="T57" s="60" t="e">
        <f t="shared" si="50"/>
        <v>#N/A</v>
      </c>
      <c r="U57" s="67">
        <f>IF(Worksheet!S52="%",ABS(Worksheet!Z52),ABS(Worksheet!U52))</f>
        <v>0</v>
      </c>
      <c r="V57" s="160">
        <f>IF(Worksheet!S52="%",Worksheet!AA52,Worksheet!S52)</f>
        <v>0</v>
      </c>
      <c r="W57" s="66" t="str">
        <f>IF(Worksheet!S52="%","",IF(Worksheet!Z52&lt;&gt;"",Worksheet!Z52,""))</f>
        <v/>
      </c>
      <c r="X57" s="66" t="str">
        <f>IF(Worksheet!S52="%","",IF(Worksheet!AA52&lt;&gt;"",Worksheet!AA52,""))</f>
        <v/>
      </c>
      <c r="Y57" s="68" t="str">
        <f t="shared" si="51"/>
        <v/>
      </c>
      <c r="Z57" s="68" t="str">
        <f t="shared" si="52"/>
        <v>0</v>
      </c>
      <c r="AA57" s="68" t="str">
        <f t="shared" si="53"/>
        <v>DC</v>
      </c>
      <c r="AB57" s="68" t="str">
        <f t="shared" si="11"/>
        <v>DC0</v>
      </c>
      <c r="AC57" s="68" t="str">
        <f>IF(Worksheet!H52&lt;&gt;"",Worksheet!H52,"")</f>
        <v/>
      </c>
      <c r="AD57" s="68" t="str">
        <f t="shared" si="49"/>
        <v/>
      </c>
      <c r="AE57" s="139" t="str">
        <f t="shared" si="54"/>
        <v>DC0</v>
      </c>
      <c r="AF57" s="140" t="e">
        <f>HLOOKUP(AE57,$AH$10:AZ57,COUNTIF($AE$7:AE57,"&lt;&gt;"&amp;""),FALSE)</f>
        <v>#N/A</v>
      </c>
      <c r="AG57" s="76" t="e">
        <f t="shared" si="55"/>
        <v>#N/A</v>
      </c>
      <c r="AH57" s="107" t="e">
        <f ca="1">VLOOKUP($AG57,INDIRECT(CONCATENATE($CR57,"!",VLOOKUP($CR57,$AG$3:AH$8,AH$2,FALSE))),1,TRUE)</f>
        <v>#N/A</v>
      </c>
      <c r="AI57" s="107" t="e">
        <f ca="1">VLOOKUP($AG57,INDIRECT(CONCATENATE($CR57,"!",VLOOKUP($CR57,$AG$3:AI$8,AI$2,FALSE))),1,TRUE)</f>
        <v>#N/A</v>
      </c>
      <c r="AJ57" s="107" t="e">
        <f ca="1">VLOOKUP($AG57,INDIRECT(CONCATENATE($CR57,"!",VLOOKUP($CR57,$AG$3:AJ$8,AJ$2,FALSE))),1,TRUE)</f>
        <v>#N/A</v>
      </c>
      <c r="AK57" s="107" t="e">
        <f ca="1">VLOOKUP($AG57,INDIRECT(CONCATENATE($CR57,"!",VLOOKUP($CR57,$AG$3:AK$8,AK$2,FALSE))),1,TRUE)</f>
        <v>#N/A</v>
      </c>
      <c r="AL57" s="107" t="e">
        <f ca="1">VLOOKUP($AG57,INDIRECT(CONCATENATE($CR57,"!",VLOOKUP($CR57,$AG$3:AL$8,AL$2,FALSE))),1,TRUE)</f>
        <v>#N/A</v>
      </c>
      <c r="AM57" s="107" t="e">
        <f ca="1">VLOOKUP($AG57,INDIRECT(CONCATENATE($CR57,"!",VLOOKUP($CR57,$AG$3:AM$8,AM$2,FALSE))),1,TRUE)</f>
        <v>#N/A</v>
      </c>
      <c r="AN57" s="107" t="e">
        <f ca="1">VLOOKUP($AG57,INDIRECT(CONCATENATE($CR57,"!",VLOOKUP($CR57,$AG$3:AN$8,AN$2,FALSE))),1,TRUE)</f>
        <v>#N/A</v>
      </c>
      <c r="AO57" s="107" t="e">
        <f ca="1">VLOOKUP($AG57,INDIRECT(CONCATENATE($CR57,"!",VLOOKUP($CR57,$AG$3:AO$8,AO$2,FALSE))),1,TRUE)</f>
        <v>#N/A</v>
      </c>
      <c r="AP57" s="107" t="e">
        <f ca="1">VLOOKUP($AG57,INDIRECT(CONCATENATE($CR57,"!",VLOOKUP($CR57,$AG$3:AP$8,AP$2,FALSE))),1,TRUE)</f>
        <v>#N/A</v>
      </c>
      <c r="AQ57" s="107" t="e">
        <f ca="1">VLOOKUP($AG57,INDIRECT(CONCATENATE($CR57,"!",VLOOKUP($CR57,$AG$3:AQ$8,AQ$2,FALSE))),1,TRUE)</f>
        <v>#N/A</v>
      </c>
      <c r="AR57" s="107" t="e">
        <f ca="1">VLOOKUP($AG57,INDIRECT(CONCATENATE($CR57,"!",VLOOKUP($CR57,$AG$3:AR$8,AR$2,FALSE))),1,TRUE)</f>
        <v>#N/A</v>
      </c>
      <c r="AS57" s="107" t="e">
        <f ca="1">VLOOKUP($AG57,INDIRECT(CONCATENATE($CR57,"!",VLOOKUP($CR57,$AG$3:AS$8,AS$2,FALSE))),1,TRUE)</f>
        <v>#N/A</v>
      </c>
      <c r="AT57" s="107" t="e">
        <f ca="1">VLOOKUP($AG57,INDIRECT(CONCATENATE($CR57,"!",VLOOKUP($CR57,$AG$3:AT$8,AT$2,FALSE))),1,TRUE)</f>
        <v>#N/A</v>
      </c>
      <c r="AU57" s="107"/>
      <c r="AV57" s="107"/>
      <c r="AW57" s="107"/>
      <c r="AX57" s="107"/>
      <c r="AY57" s="107"/>
      <c r="AZ57" s="107"/>
      <c r="BA57" s="71">
        <f t="shared" si="72"/>
        <v>1</v>
      </c>
      <c r="BB57" s="64">
        <f t="shared" si="72"/>
        <v>1</v>
      </c>
      <c r="BC57" s="64">
        <f t="shared" si="73"/>
        <v>1</v>
      </c>
      <c r="BD57" s="64">
        <f t="shared" si="73"/>
        <v>1</v>
      </c>
      <c r="BE57" s="64">
        <f t="shared" si="16"/>
        <v>1</v>
      </c>
      <c r="BF57" s="64">
        <f t="shared" si="17"/>
        <v>1</v>
      </c>
      <c r="BG57" s="64">
        <f t="shared" si="18"/>
        <v>1</v>
      </c>
      <c r="BH57" s="64">
        <f t="shared" si="74"/>
        <v>1</v>
      </c>
      <c r="BI57" s="64">
        <f t="shared" si="74"/>
        <v>1</v>
      </c>
      <c r="BJ57" s="64">
        <f t="shared" si="74"/>
        <v>1</v>
      </c>
      <c r="BK57" s="64">
        <f t="shared" si="74"/>
        <v>1</v>
      </c>
      <c r="BL57" s="64">
        <f t="shared" si="74"/>
        <v>1</v>
      </c>
      <c r="BM57" s="64">
        <f t="shared" si="74"/>
        <v>1</v>
      </c>
      <c r="BU57" s="72" t="e">
        <f>HLOOKUP(AE57,$BA$10:BT57,COUNTIF($AE$7:AE57,"&lt;&gt;"&amp;""),FALSE)</f>
        <v>#N/A</v>
      </c>
      <c r="BV57" s="64">
        <f t="shared" si="19"/>
        <v>1</v>
      </c>
      <c r="BW57" s="72" t="str">
        <f t="shared" si="20"/>
        <v/>
      </c>
      <c r="BX57" s="141" t="str">
        <f ca="1">IF(OR(AE57=$BB$10,AE57=$BD$10,AE57=$BK$10,AE57=$BL$10,AE57=$BM$10),VLOOKUP(BW57,INDIRECT(CONCATENATE(CR57,"!",HLOOKUP(AE57,$CU$10:CY57,CZ57,FALSE))),1,TRUE),"")</f>
        <v/>
      </c>
      <c r="BY57" s="107" t="e">
        <f t="shared" ca="1" si="56"/>
        <v>#N/A</v>
      </c>
      <c r="BZ57" s="107" t="e">
        <f t="shared" ca="1" si="57"/>
        <v>#N/A</v>
      </c>
      <c r="CA57" s="107" t="e">
        <f t="shared" ca="1" si="58"/>
        <v>#N/A</v>
      </c>
      <c r="CB57" s="107" t="e">
        <f t="shared" ca="1" si="59"/>
        <v>#N/A</v>
      </c>
      <c r="CC57" s="107" t="e">
        <f t="shared" ca="1" si="60"/>
        <v>#VALUE!</v>
      </c>
      <c r="CD57" s="73">
        <f>Worksheet!K52</f>
        <v>0</v>
      </c>
      <c r="CE57" s="73">
        <f>Worksheet!L52</f>
        <v>0</v>
      </c>
      <c r="CF57" s="73">
        <f>Worksheet!M52</f>
        <v>0</v>
      </c>
      <c r="CG57" s="73">
        <f>Worksheet!N52</f>
        <v>0</v>
      </c>
      <c r="CH57" s="73">
        <f>Worksheet!O52</f>
        <v>0</v>
      </c>
      <c r="CI57" s="159" t="e">
        <f t="shared" ca="1" si="61"/>
        <v>#VALUE!</v>
      </c>
      <c r="CJ57" s="159" t="e">
        <f t="shared" ca="1" si="62"/>
        <v>#VALUE!</v>
      </c>
      <c r="CK57" s="159" t="e">
        <f t="shared" ca="1" si="63"/>
        <v>#VALUE!</v>
      </c>
      <c r="CL57" s="159" t="e">
        <f t="shared" ca="1" si="64"/>
        <v>#VALUE!</v>
      </c>
      <c r="CM57" s="159" t="e">
        <f t="shared" ca="1" si="65"/>
        <v>#VALUE!</v>
      </c>
      <c r="CN57" s="136" t="e">
        <f t="shared" ca="1" si="66"/>
        <v>#N/A</v>
      </c>
      <c r="CO57" s="108">
        <f>Worksheet!Q52</f>
        <v>0</v>
      </c>
      <c r="CP57" s="63" t="str">
        <f t="shared" si="67"/>
        <v>1</v>
      </c>
      <c r="CQ57" s="138" t="e">
        <f t="shared" si="68"/>
        <v>#N/A</v>
      </c>
      <c r="CR57" s="63" t="str">
        <f t="shared" si="34"/>
        <v>Standard1</v>
      </c>
      <c r="CT57" s="117" t="str">
        <f t="shared" ca="1" si="69"/>
        <v>$B$4:$P$807</v>
      </c>
      <c r="CU57" s="107" t="str">
        <f>VLOOKUP($CR57,$CT$3:CU$8,2,FALSE)</f>
        <v>$I$189:$I$348</v>
      </c>
      <c r="CV57" s="107" t="str">
        <f>VLOOKUP($CR57,$CT$3:CV$8,3,FALSE)</f>
        <v>$I$349:$I$538</v>
      </c>
      <c r="CW57" s="107" t="str">
        <f>VLOOKUP($CR57,$CT$3:CW$8,4,FALSE)</f>
        <v>$I$539:$I$609</v>
      </c>
      <c r="CX57" s="107" t="str">
        <f>VLOOKUP($CR57,$CT$3:CX$8,5,FALSE)</f>
        <v>$I$610:$I$659</v>
      </c>
      <c r="CY57" s="107" t="str">
        <f>VLOOKUP($CR57,$CT$3:CY$8,6,FALSE)</f>
        <v>$I$660:$I$719</v>
      </c>
      <c r="CZ57" s="63">
        <f>COUNTIF($CU$10:CU57,"&lt;&gt;"&amp;"")</f>
        <v>48</v>
      </c>
      <c r="DB57" s="63" t="str">
        <f t="shared" si="70"/>
        <v/>
      </c>
      <c r="DC57" s="63" t="e">
        <f t="shared" ca="1" si="71"/>
        <v>#N/A</v>
      </c>
    </row>
    <row r="58" spans="17:107" x14ac:dyDescent="0.25">
      <c r="Q58" s="64" t="e">
        <f t="shared" ca="1" si="76"/>
        <v>#N/A</v>
      </c>
      <c r="R58" s="63" t="str">
        <f>IF(Worksheet!I53=$S$2,$S$2,IF(Worksheet!I53=$S$3,$S$3,$S$1))</f>
        <v>5502A</v>
      </c>
      <c r="S58" s="65" t="str">
        <f t="shared" ca="1" si="1"/>
        <v>*</v>
      </c>
      <c r="T58" s="60" t="e">
        <f t="shared" si="50"/>
        <v>#N/A</v>
      </c>
      <c r="U58" s="67">
        <f>IF(Worksheet!S53="%",ABS(Worksheet!Z53),ABS(Worksheet!U53))</f>
        <v>0</v>
      </c>
      <c r="V58" s="160">
        <f>IF(Worksheet!S53="%",Worksheet!AA53,Worksheet!S53)</f>
        <v>0</v>
      </c>
      <c r="W58" s="66" t="str">
        <f>IF(Worksheet!S53="%","",IF(Worksheet!Z53&lt;&gt;"",Worksheet!Z53,""))</f>
        <v/>
      </c>
      <c r="X58" s="66" t="str">
        <f>IF(Worksheet!S53="%","",IF(Worksheet!AA53&lt;&gt;"",Worksheet!AA53,""))</f>
        <v/>
      </c>
      <c r="Y58" s="68" t="str">
        <f t="shared" si="51"/>
        <v/>
      </c>
      <c r="Z58" s="68" t="str">
        <f t="shared" si="52"/>
        <v>0</v>
      </c>
      <c r="AA58" s="68" t="str">
        <f t="shared" si="53"/>
        <v>DC</v>
      </c>
      <c r="AB58" s="68" t="str">
        <f t="shared" si="11"/>
        <v>DC0</v>
      </c>
      <c r="AC58" s="68" t="str">
        <f>IF(Worksheet!H53&lt;&gt;"",Worksheet!H53,"")</f>
        <v/>
      </c>
      <c r="AD58" s="68" t="str">
        <f t="shared" si="49"/>
        <v/>
      </c>
      <c r="AE58" s="139" t="str">
        <f t="shared" si="54"/>
        <v>DC0</v>
      </c>
      <c r="AF58" s="140" t="e">
        <f>HLOOKUP(AE58,$AH$10:AZ58,COUNTIF($AE$7:AE58,"&lt;&gt;"&amp;""),FALSE)</f>
        <v>#N/A</v>
      </c>
      <c r="AG58" s="76" t="e">
        <f t="shared" si="55"/>
        <v>#N/A</v>
      </c>
      <c r="AH58" s="107" t="e">
        <f ca="1">VLOOKUP($AG58,INDIRECT(CONCATENATE($CR58,"!",VLOOKUP($CR58,$AG$3:AH$8,AH$2,FALSE))),1,TRUE)</f>
        <v>#N/A</v>
      </c>
      <c r="AI58" s="107" t="e">
        <f ca="1">VLOOKUP($AG58,INDIRECT(CONCATENATE($CR58,"!",VLOOKUP($CR58,$AG$3:AI$8,AI$2,FALSE))),1,TRUE)</f>
        <v>#N/A</v>
      </c>
      <c r="AJ58" s="107" t="e">
        <f ca="1">VLOOKUP($AG58,INDIRECT(CONCATENATE($CR58,"!",VLOOKUP($CR58,$AG$3:AJ$8,AJ$2,FALSE))),1,TRUE)</f>
        <v>#N/A</v>
      </c>
      <c r="AK58" s="107" t="e">
        <f ca="1">VLOOKUP($AG58,INDIRECT(CONCATENATE($CR58,"!",VLOOKUP($CR58,$AG$3:AK$8,AK$2,FALSE))),1,TRUE)</f>
        <v>#N/A</v>
      </c>
      <c r="AL58" s="107" t="e">
        <f ca="1">VLOOKUP($AG58,INDIRECT(CONCATENATE($CR58,"!",VLOOKUP($CR58,$AG$3:AL$8,AL$2,FALSE))),1,TRUE)</f>
        <v>#N/A</v>
      </c>
      <c r="AM58" s="107" t="e">
        <f ca="1">VLOOKUP($AG58,INDIRECT(CONCATENATE($CR58,"!",VLOOKUP($CR58,$AG$3:AM$8,AM$2,FALSE))),1,TRUE)</f>
        <v>#N/A</v>
      </c>
      <c r="AN58" s="107" t="e">
        <f ca="1">VLOOKUP($AG58,INDIRECT(CONCATENATE($CR58,"!",VLOOKUP($CR58,$AG$3:AN$8,AN$2,FALSE))),1,TRUE)</f>
        <v>#N/A</v>
      </c>
      <c r="AO58" s="107" t="e">
        <f ca="1">VLOOKUP($AG58,INDIRECT(CONCATENATE($CR58,"!",VLOOKUP($CR58,$AG$3:AO$8,AO$2,FALSE))),1,TRUE)</f>
        <v>#N/A</v>
      </c>
      <c r="AP58" s="107" t="e">
        <f ca="1">VLOOKUP($AG58,INDIRECT(CONCATENATE($CR58,"!",VLOOKUP($CR58,$AG$3:AP$8,AP$2,FALSE))),1,TRUE)</f>
        <v>#N/A</v>
      </c>
      <c r="AQ58" s="107" t="e">
        <f ca="1">VLOOKUP($AG58,INDIRECT(CONCATENATE($CR58,"!",VLOOKUP($CR58,$AG$3:AQ$8,AQ$2,FALSE))),1,TRUE)</f>
        <v>#N/A</v>
      </c>
      <c r="AR58" s="107" t="e">
        <f ca="1">VLOOKUP($AG58,INDIRECT(CONCATENATE($CR58,"!",VLOOKUP($CR58,$AG$3:AR$8,AR$2,FALSE))),1,TRUE)</f>
        <v>#N/A</v>
      </c>
      <c r="AS58" s="107" t="e">
        <f ca="1">VLOOKUP($AG58,INDIRECT(CONCATENATE($CR58,"!",VLOOKUP($CR58,$AG$3:AS$8,AS$2,FALSE))),1,TRUE)</f>
        <v>#N/A</v>
      </c>
      <c r="AT58" s="107" t="e">
        <f ca="1">VLOOKUP($AG58,INDIRECT(CONCATENATE($CR58,"!",VLOOKUP($CR58,$AG$3:AT$8,AT$2,FALSE))),1,TRUE)</f>
        <v>#N/A</v>
      </c>
      <c r="AU58" s="107"/>
      <c r="AV58" s="107"/>
      <c r="AW58" s="107"/>
      <c r="AX58" s="107"/>
      <c r="AY58" s="107"/>
      <c r="AZ58" s="107"/>
      <c r="BA58" s="71">
        <f t="shared" si="72"/>
        <v>1</v>
      </c>
      <c r="BB58" s="64">
        <f t="shared" si="72"/>
        <v>1</v>
      </c>
      <c r="BC58" s="64">
        <f t="shared" si="73"/>
        <v>1</v>
      </c>
      <c r="BD58" s="64">
        <f t="shared" si="73"/>
        <v>1</v>
      </c>
      <c r="BE58" s="64">
        <f t="shared" si="16"/>
        <v>1</v>
      </c>
      <c r="BF58" s="64">
        <f t="shared" si="17"/>
        <v>1</v>
      </c>
      <c r="BG58" s="64">
        <f t="shared" si="18"/>
        <v>1</v>
      </c>
      <c r="BH58" s="64">
        <f t="shared" si="74"/>
        <v>1</v>
      </c>
      <c r="BI58" s="64">
        <f t="shared" si="74"/>
        <v>1</v>
      </c>
      <c r="BJ58" s="64">
        <f t="shared" si="74"/>
        <v>1</v>
      </c>
      <c r="BK58" s="64">
        <f t="shared" si="74"/>
        <v>1</v>
      </c>
      <c r="BL58" s="64">
        <f t="shared" si="74"/>
        <v>1</v>
      </c>
      <c r="BM58" s="64">
        <f t="shared" si="74"/>
        <v>1</v>
      </c>
      <c r="BU58" s="72" t="e">
        <f>HLOOKUP(AE58,$BA$10:BT58,COUNTIF($AE$7:AE58,"&lt;&gt;"&amp;""),FALSE)</f>
        <v>#N/A</v>
      </c>
      <c r="BV58" s="64">
        <f t="shared" si="19"/>
        <v>1</v>
      </c>
      <c r="BW58" s="72" t="str">
        <f t="shared" si="20"/>
        <v/>
      </c>
      <c r="BX58" s="141" t="str">
        <f ca="1">IF(OR(AE58=$BB$10,AE58=$BD$10,AE58=$BK$10,AE58=$BL$10,AE58=$BM$10),VLOOKUP(BW58,INDIRECT(CONCATENATE(CR58,"!",HLOOKUP(AE58,$CU$10:CY58,CZ58,FALSE))),1,TRUE),"")</f>
        <v/>
      </c>
      <c r="BY58" s="107" t="e">
        <f t="shared" ca="1" si="56"/>
        <v>#N/A</v>
      </c>
      <c r="BZ58" s="107" t="e">
        <f t="shared" ca="1" si="57"/>
        <v>#N/A</v>
      </c>
      <c r="CA58" s="107" t="e">
        <f t="shared" ca="1" si="58"/>
        <v>#N/A</v>
      </c>
      <c r="CB58" s="107" t="e">
        <f t="shared" ca="1" si="59"/>
        <v>#N/A</v>
      </c>
      <c r="CC58" s="107" t="e">
        <f t="shared" ca="1" si="60"/>
        <v>#VALUE!</v>
      </c>
      <c r="CD58" s="73">
        <f>Worksheet!K53</f>
        <v>0</v>
      </c>
      <c r="CE58" s="73">
        <f>Worksheet!L53</f>
        <v>0</v>
      </c>
      <c r="CF58" s="73">
        <f>Worksheet!M53</f>
        <v>0</v>
      </c>
      <c r="CG58" s="73">
        <f>Worksheet!N53</f>
        <v>0</v>
      </c>
      <c r="CH58" s="73">
        <f>Worksheet!O53</f>
        <v>0</v>
      </c>
      <c r="CI58" s="159" t="e">
        <f t="shared" ca="1" si="61"/>
        <v>#VALUE!</v>
      </c>
      <c r="CJ58" s="159" t="e">
        <f t="shared" ca="1" si="62"/>
        <v>#VALUE!</v>
      </c>
      <c r="CK58" s="159" t="e">
        <f t="shared" ca="1" si="63"/>
        <v>#VALUE!</v>
      </c>
      <c r="CL58" s="159" t="e">
        <f t="shared" ca="1" si="64"/>
        <v>#VALUE!</v>
      </c>
      <c r="CM58" s="159" t="e">
        <f t="shared" ca="1" si="65"/>
        <v>#VALUE!</v>
      </c>
      <c r="CN58" s="136" t="e">
        <f t="shared" ca="1" si="66"/>
        <v>#N/A</v>
      </c>
      <c r="CO58" s="108">
        <f>Worksheet!Q53</f>
        <v>0</v>
      </c>
      <c r="CP58" s="63" t="str">
        <f t="shared" si="67"/>
        <v>1</v>
      </c>
      <c r="CQ58" s="138" t="e">
        <f t="shared" si="68"/>
        <v>#N/A</v>
      </c>
      <c r="CR58" s="63" t="str">
        <f t="shared" si="34"/>
        <v>Standard1</v>
      </c>
      <c r="CT58" s="117" t="str">
        <f t="shared" ca="1" si="69"/>
        <v>$B$4:$P$807</v>
      </c>
      <c r="CU58" s="107" t="str">
        <f>VLOOKUP($CR58,$CT$3:CU$8,2,FALSE)</f>
        <v>$I$189:$I$348</v>
      </c>
      <c r="CV58" s="107" t="str">
        <f>VLOOKUP($CR58,$CT$3:CV$8,3,FALSE)</f>
        <v>$I$349:$I$538</v>
      </c>
      <c r="CW58" s="107" t="str">
        <f>VLOOKUP($CR58,$CT$3:CW$8,4,FALSE)</f>
        <v>$I$539:$I$609</v>
      </c>
      <c r="CX58" s="107" t="str">
        <f>VLOOKUP($CR58,$CT$3:CX$8,5,FALSE)</f>
        <v>$I$610:$I$659</v>
      </c>
      <c r="CY58" s="107" t="str">
        <f>VLOOKUP($CR58,$CT$3:CY$8,6,FALSE)</f>
        <v>$I$660:$I$719</v>
      </c>
      <c r="CZ58" s="63">
        <f>COUNTIF($CU$10:CU58,"&lt;&gt;"&amp;"")</f>
        <v>49</v>
      </c>
      <c r="DB58" s="63" t="str">
        <f t="shared" si="70"/>
        <v/>
      </c>
      <c r="DC58" s="63" t="e">
        <f t="shared" ca="1" si="71"/>
        <v>#N/A</v>
      </c>
    </row>
    <row r="59" spans="17:107" x14ac:dyDescent="0.25">
      <c r="Q59" s="64" t="e">
        <f t="shared" ca="1" si="76"/>
        <v>#N/A</v>
      </c>
      <c r="R59" s="63" t="str">
        <f>IF(Worksheet!I54=$S$2,$S$2,IF(Worksheet!I54=$S$3,$S$3,$S$1))</f>
        <v>5502A</v>
      </c>
      <c r="S59" s="65" t="str">
        <f t="shared" ca="1" si="1"/>
        <v>*</v>
      </c>
      <c r="T59" s="60" t="e">
        <f t="shared" si="50"/>
        <v>#N/A</v>
      </c>
      <c r="U59" s="67">
        <f>IF(Worksheet!S54="%",ABS(Worksheet!Z54),ABS(Worksheet!U54))</f>
        <v>0</v>
      </c>
      <c r="V59" s="160">
        <f>IF(Worksheet!S54="%",Worksheet!AA54,Worksheet!S54)</f>
        <v>0</v>
      </c>
      <c r="W59" s="66" t="str">
        <f>IF(Worksheet!S54="%","",IF(Worksheet!Z54&lt;&gt;"",Worksheet!Z54,""))</f>
        <v/>
      </c>
      <c r="X59" s="66" t="str">
        <f>IF(Worksheet!S54="%","",IF(Worksheet!AA54&lt;&gt;"",Worksheet!AA54,""))</f>
        <v/>
      </c>
      <c r="Y59" s="68" t="str">
        <f t="shared" si="51"/>
        <v/>
      </c>
      <c r="Z59" s="68" t="str">
        <f t="shared" si="52"/>
        <v>0</v>
      </c>
      <c r="AA59" s="68" t="str">
        <f t="shared" si="53"/>
        <v>DC</v>
      </c>
      <c r="AB59" s="68" t="str">
        <f t="shared" si="11"/>
        <v>DC0</v>
      </c>
      <c r="AC59" s="68" t="str">
        <f>IF(Worksheet!H54&lt;&gt;"",Worksheet!H54,"")</f>
        <v/>
      </c>
      <c r="AD59" s="68" t="str">
        <f t="shared" si="49"/>
        <v/>
      </c>
      <c r="AE59" s="139" t="str">
        <f t="shared" si="54"/>
        <v>DC0</v>
      </c>
      <c r="AF59" s="140" t="e">
        <f>HLOOKUP(AE59,$AH$10:AZ59,COUNTIF($AE$7:AE59,"&lt;&gt;"&amp;""),FALSE)</f>
        <v>#N/A</v>
      </c>
      <c r="AG59" s="76" t="e">
        <f t="shared" si="55"/>
        <v>#N/A</v>
      </c>
      <c r="AH59" s="107" t="e">
        <f ca="1">VLOOKUP($AG59,INDIRECT(CONCATENATE($CR59,"!",VLOOKUP($CR59,$AG$3:AH$8,AH$2,FALSE))),1,TRUE)</f>
        <v>#N/A</v>
      </c>
      <c r="AI59" s="107" t="e">
        <f ca="1">VLOOKUP($AG59,INDIRECT(CONCATENATE($CR59,"!",VLOOKUP($CR59,$AG$3:AI$8,AI$2,FALSE))),1,TRUE)</f>
        <v>#N/A</v>
      </c>
      <c r="AJ59" s="107" t="e">
        <f ca="1">VLOOKUP($AG59,INDIRECT(CONCATENATE($CR59,"!",VLOOKUP($CR59,$AG$3:AJ$8,AJ$2,FALSE))),1,TRUE)</f>
        <v>#N/A</v>
      </c>
      <c r="AK59" s="107" t="e">
        <f ca="1">VLOOKUP($AG59,INDIRECT(CONCATENATE($CR59,"!",VLOOKUP($CR59,$AG$3:AK$8,AK$2,FALSE))),1,TRUE)</f>
        <v>#N/A</v>
      </c>
      <c r="AL59" s="107" t="e">
        <f ca="1">VLOOKUP($AG59,INDIRECT(CONCATENATE($CR59,"!",VLOOKUP($CR59,$AG$3:AL$8,AL$2,FALSE))),1,TRUE)</f>
        <v>#N/A</v>
      </c>
      <c r="AM59" s="107" t="e">
        <f ca="1">VLOOKUP($AG59,INDIRECT(CONCATENATE($CR59,"!",VLOOKUP($CR59,$AG$3:AM$8,AM$2,FALSE))),1,TRUE)</f>
        <v>#N/A</v>
      </c>
      <c r="AN59" s="107" t="e">
        <f ca="1">VLOOKUP($AG59,INDIRECT(CONCATENATE($CR59,"!",VLOOKUP($CR59,$AG$3:AN$8,AN$2,FALSE))),1,TRUE)</f>
        <v>#N/A</v>
      </c>
      <c r="AO59" s="107" t="e">
        <f ca="1">VLOOKUP($AG59,INDIRECT(CONCATENATE($CR59,"!",VLOOKUP($CR59,$AG$3:AO$8,AO$2,FALSE))),1,TRUE)</f>
        <v>#N/A</v>
      </c>
      <c r="AP59" s="107" t="e">
        <f ca="1">VLOOKUP($AG59,INDIRECT(CONCATENATE($CR59,"!",VLOOKUP($CR59,$AG$3:AP$8,AP$2,FALSE))),1,TRUE)</f>
        <v>#N/A</v>
      </c>
      <c r="AQ59" s="107" t="e">
        <f ca="1">VLOOKUP($AG59,INDIRECT(CONCATENATE($CR59,"!",VLOOKUP($CR59,$AG$3:AQ$8,AQ$2,FALSE))),1,TRUE)</f>
        <v>#N/A</v>
      </c>
      <c r="AR59" s="107" t="e">
        <f ca="1">VLOOKUP($AG59,INDIRECT(CONCATENATE($CR59,"!",VLOOKUP($CR59,$AG$3:AR$8,AR$2,FALSE))),1,TRUE)</f>
        <v>#N/A</v>
      </c>
      <c r="AS59" s="107" t="e">
        <f ca="1">VLOOKUP($AG59,INDIRECT(CONCATENATE($CR59,"!",VLOOKUP($CR59,$AG$3:AS$8,AS$2,FALSE))),1,TRUE)</f>
        <v>#N/A</v>
      </c>
      <c r="AT59" s="107" t="e">
        <f ca="1">VLOOKUP($AG59,INDIRECT(CONCATENATE($CR59,"!",VLOOKUP($CR59,$AG$3:AT$8,AT$2,FALSE))),1,TRUE)</f>
        <v>#N/A</v>
      </c>
      <c r="AU59" s="107"/>
      <c r="AV59" s="107"/>
      <c r="AW59" s="107"/>
      <c r="AX59" s="107"/>
      <c r="AY59" s="107"/>
      <c r="AZ59" s="107"/>
      <c r="BA59" s="71">
        <f t="shared" si="72"/>
        <v>1</v>
      </c>
      <c r="BB59" s="64">
        <f t="shared" si="72"/>
        <v>1</v>
      </c>
      <c r="BC59" s="64">
        <f t="shared" si="73"/>
        <v>1</v>
      </c>
      <c r="BD59" s="64">
        <f t="shared" si="73"/>
        <v>1</v>
      </c>
      <c r="BE59" s="64">
        <f t="shared" si="16"/>
        <v>1</v>
      </c>
      <c r="BF59" s="64">
        <f t="shared" si="17"/>
        <v>1</v>
      </c>
      <c r="BG59" s="64">
        <f t="shared" si="18"/>
        <v>1</v>
      </c>
      <c r="BH59" s="64">
        <f t="shared" si="74"/>
        <v>1</v>
      </c>
      <c r="BI59" s="64">
        <f t="shared" si="74"/>
        <v>1</v>
      </c>
      <c r="BJ59" s="64">
        <f t="shared" si="74"/>
        <v>1</v>
      </c>
      <c r="BK59" s="64">
        <f t="shared" si="74"/>
        <v>1</v>
      </c>
      <c r="BL59" s="64">
        <f t="shared" si="74"/>
        <v>1</v>
      </c>
      <c r="BM59" s="64">
        <f t="shared" si="74"/>
        <v>1</v>
      </c>
      <c r="BU59" s="72" t="e">
        <f>HLOOKUP(AE59,$BA$10:BT59,COUNTIF($AE$7:AE59,"&lt;&gt;"&amp;""),FALSE)</f>
        <v>#N/A</v>
      </c>
      <c r="BV59" s="64">
        <f t="shared" si="19"/>
        <v>1</v>
      </c>
      <c r="BW59" s="72" t="str">
        <f t="shared" si="20"/>
        <v/>
      </c>
      <c r="BX59" s="141" t="str">
        <f ca="1">IF(OR(AE59=$BB$10,AE59=$BD$10,AE59=$BK$10,AE59=$BL$10,AE59=$BM$10),VLOOKUP(BW59,INDIRECT(CONCATENATE(CR59,"!",HLOOKUP(AE59,$CU$10:CY59,CZ59,FALSE))),1,TRUE),"")</f>
        <v/>
      </c>
      <c r="BY59" s="107" t="e">
        <f t="shared" ca="1" si="56"/>
        <v>#N/A</v>
      </c>
      <c r="BZ59" s="107" t="e">
        <f t="shared" ca="1" si="57"/>
        <v>#N/A</v>
      </c>
      <c r="CA59" s="107" t="e">
        <f t="shared" ca="1" si="58"/>
        <v>#N/A</v>
      </c>
      <c r="CB59" s="107" t="e">
        <f t="shared" ca="1" si="59"/>
        <v>#N/A</v>
      </c>
      <c r="CC59" s="107" t="e">
        <f t="shared" ca="1" si="60"/>
        <v>#VALUE!</v>
      </c>
      <c r="CD59" s="73">
        <f>Worksheet!K54</f>
        <v>0</v>
      </c>
      <c r="CE59" s="73">
        <f>Worksheet!L54</f>
        <v>0</v>
      </c>
      <c r="CF59" s="73">
        <f>Worksheet!M54</f>
        <v>0</v>
      </c>
      <c r="CG59" s="73">
        <f>Worksheet!N54</f>
        <v>0</v>
      </c>
      <c r="CH59" s="73">
        <f>Worksheet!O54</f>
        <v>0</v>
      </c>
      <c r="CI59" s="159" t="e">
        <f t="shared" ca="1" si="61"/>
        <v>#VALUE!</v>
      </c>
      <c r="CJ59" s="159" t="e">
        <f t="shared" ca="1" si="62"/>
        <v>#VALUE!</v>
      </c>
      <c r="CK59" s="159" t="e">
        <f t="shared" ca="1" si="63"/>
        <v>#VALUE!</v>
      </c>
      <c r="CL59" s="159" t="e">
        <f t="shared" ca="1" si="64"/>
        <v>#VALUE!</v>
      </c>
      <c r="CM59" s="159" t="e">
        <f t="shared" ca="1" si="65"/>
        <v>#VALUE!</v>
      </c>
      <c r="CN59" s="136" t="e">
        <f t="shared" ca="1" si="66"/>
        <v>#N/A</v>
      </c>
      <c r="CO59" s="108">
        <f>Worksheet!Q54</f>
        <v>0</v>
      </c>
      <c r="CP59" s="63" t="str">
        <f t="shared" si="67"/>
        <v>1</v>
      </c>
      <c r="CQ59" s="138" t="e">
        <f t="shared" si="68"/>
        <v>#N/A</v>
      </c>
      <c r="CR59" s="63" t="str">
        <f t="shared" si="34"/>
        <v>Standard1</v>
      </c>
      <c r="CT59" s="117" t="str">
        <f t="shared" ca="1" si="69"/>
        <v>$B$4:$P$807</v>
      </c>
      <c r="CU59" s="107" t="str">
        <f>VLOOKUP($CR59,$CT$3:CU$8,2,FALSE)</f>
        <v>$I$189:$I$348</v>
      </c>
      <c r="CV59" s="107" t="str">
        <f>VLOOKUP($CR59,$CT$3:CV$8,3,FALSE)</f>
        <v>$I$349:$I$538</v>
      </c>
      <c r="CW59" s="107" t="str">
        <f>VLOOKUP($CR59,$CT$3:CW$8,4,FALSE)</f>
        <v>$I$539:$I$609</v>
      </c>
      <c r="CX59" s="107" t="str">
        <f>VLOOKUP($CR59,$CT$3:CX$8,5,FALSE)</f>
        <v>$I$610:$I$659</v>
      </c>
      <c r="CY59" s="107" t="str">
        <f>VLOOKUP($CR59,$CT$3:CY$8,6,FALSE)</f>
        <v>$I$660:$I$719</v>
      </c>
      <c r="CZ59" s="63">
        <f>COUNTIF($CU$10:CU59,"&lt;&gt;"&amp;"")</f>
        <v>50</v>
      </c>
      <c r="DB59" s="63" t="str">
        <f t="shared" si="70"/>
        <v/>
      </c>
      <c r="DC59" s="63" t="e">
        <f t="shared" ca="1" si="71"/>
        <v>#N/A</v>
      </c>
    </row>
    <row r="60" spans="17:107" x14ac:dyDescent="0.25">
      <c r="Q60" s="64" t="e">
        <f t="shared" ca="1" si="76"/>
        <v>#N/A</v>
      </c>
      <c r="R60" s="63" t="str">
        <f>IF(Worksheet!I55=$S$2,$S$2,IF(Worksheet!I55=$S$3,$S$3,$S$1))</f>
        <v>5502A</v>
      </c>
      <c r="S60" s="65" t="str">
        <f t="shared" ca="1" si="1"/>
        <v>*</v>
      </c>
      <c r="T60" s="60" t="e">
        <f t="shared" si="50"/>
        <v>#N/A</v>
      </c>
      <c r="U60" s="67">
        <f>IF(Worksheet!S55="%",ABS(Worksheet!Z55),ABS(Worksheet!U55))</f>
        <v>0</v>
      </c>
      <c r="V60" s="160">
        <f>IF(Worksheet!S55="%",Worksheet!AA55,Worksheet!S55)</f>
        <v>0</v>
      </c>
      <c r="W60" s="66" t="str">
        <f>IF(Worksheet!S55="%","",IF(Worksheet!Z55&lt;&gt;"",Worksheet!Z55,""))</f>
        <v/>
      </c>
      <c r="X60" s="66" t="str">
        <f>IF(Worksheet!S55="%","",IF(Worksheet!AA55&lt;&gt;"",Worksheet!AA55,""))</f>
        <v/>
      </c>
      <c r="Y60" s="68" t="str">
        <f t="shared" si="51"/>
        <v/>
      </c>
      <c r="Z60" s="68" t="str">
        <f t="shared" si="52"/>
        <v>0</v>
      </c>
      <c r="AA60" s="68" t="str">
        <f t="shared" si="53"/>
        <v>DC</v>
      </c>
      <c r="AB60" s="68" t="str">
        <f t="shared" si="11"/>
        <v>DC0</v>
      </c>
      <c r="AC60" s="68" t="str">
        <f>IF(Worksheet!H55&lt;&gt;"",Worksheet!H55,"")</f>
        <v/>
      </c>
      <c r="AD60" s="68" t="str">
        <f t="shared" si="49"/>
        <v/>
      </c>
      <c r="AE60" s="139" t="str">
        <f t="shared" si="54"/>
        <v>DC0</v>
      </c>
      <c r="AF60" s="140" t="e">
        <f>HLOOKUP(AE60,$AH$10:AZ60,COUNTIF($AE$7:AE60,"&lt;&gt;"&amp;""),FALSE)</f>
        <v>#N/A</v>
      </c>
      <c r="AG60" s="76" t="e">
        <f t="shared" si="55"/>
        <v>#N/A</v>
      </c>
      <c r="AH60" s="107" t="e">
        <f ca="1">VLOOKUP($AG60,INDIRECT(CONCATENATE($CR60,"!",VLOOKUP($CR60,$AG$3:AH$8,AH$2,FALSE))),1,TRUE)</f>
        <v>#N/A</v>
      </c>
      <c r="AI60" s="107" t="e">
        <f ca="1">VLOOKUP($AG60,INDIRECT(CONCATENATE($CR60,"!",VLOOKUP($CR60,$AG$3:AI$8,AI$2,FALSE))),1,TRUE)</f>
        <v>#N/A</v>
      </c>
      <c r="AJ60" s="107" t="e">
        <f ca="1">VLOOKUP($AG60,INDIRECT(CONCATENATE($CR60,"!",VLOOKUP($CR60,$AG$3:AJ$8,AJ$2,FALSE))),1,TRUE)</f>
        <v>#N/A</v>
      </c>
      <c r="AK60" s="107" t="e">
        <f ca="1">VLOOKUP($AG60,INDIRECT(CONCATENATE($CR60,"!",VLOOKUP($CR60,$AG$3:AK$8,AK$2,FALSE))),1,TRUE)</f>
        <v>#N/A</v>
      </c>
      <c r="AL60" s="107" t="e">
        <f ca="1">VLOOKUP($AG60,INDIRECT(CONCATENATE($CR60,"!",VLOOKUP($CR60,$AG$3:AL$8,AL$2,FALSE))),1,TRUE)</f>
        <v>#N/A</v>
      </c>
      <c r="AM60" s="107" t="e">
        <f ca="1">VLOOKUP($AG60,INDIRECT(CONCATENATE($CR60,"!",VLOOKUP($CR60,$AG$3:AM$8,AM$2,FALSE))),1,TRUE)</f>
        <v>#N/A</v>
      </c>
      <c r="AN60" s="107" t="e">
        <f ca="1">VLOOKUP($AG60,INDIRECT(CONCATENATE($CR60,"!",VLOOKUP($CR60,$AG$3:AN$8,AN$2,FALSE))),1,TRUE)</f>
        <v>#N/A</v>
      </c>
      <c r="AO60" s="107" t="e">
        <f ca="1">VLOOKUP($AG60,INDIRECT(CONCATENATE($CR60,"!",VLOOKUP($CR60,$AG$3:AO$8,AO$2,FALSE))),1,TRUE)</f>
        <v>#N/A</v>
      </c>
      <c r="AP60" s="107" t="e">
        <f ca="1">VLOOKUP($AG60,INDIRECT(CONCATENATE($CR60,"!",VLOOKUP($CR60,$AG$3:AP$8,AP$2,FALSE))),1,TRUE)</f>
        <v>#N/A</v>
      </c>
      <c r="AQ60" s="107" t="e">
        <f ca="1">VLOOKUP($AG60,INDIRECT(CONCATENATE($CR60,"!",VLOOKUP($CR60,$AG$3:AQ$8,AQ$2,FALSE))),1,TRUE)</f>
        <v>#N/A</v>
      </c>
      <c r="AR60" s="107" t="e">
        <f ca="1">VLOOKUP($AG60,INDIRECT(CONCATENATE($CR60,"!",VLOOKUP($CR60,$AG$3:AR$8,AR$2,FALSE))),1,TRUE)</f>
        <v>#N/A</v>
      </c>
      <c r="AS60" s="107" t="e">
        <f ca="1">VLOOKUP($AG60,INDIRECT(CONCATENATE($CR60,"!",VLOOKUP($CR60,$AG$3:AS$8,AS$2,FALSE))),1,TRUE)</f>
        <v>#N/A</v>
      </c>
      <c r="AT60" s="107" t="e">
        <f ca="1">VLOOKUP($AG60,INDIRECT(CONCATENATE($CR60,"!",VLOOKUP($CR60,$AG$3:AT$8,AT$2,FALSE))),1,TRUE)</f>
        <v>#N/A</v>
      </c>
      <c r="AU60" s="107"/>
      <c r="AV60" s="107"/>
      <c r="AW60" s="107"/>
      <c r="AX60" s="107"/>
      <c r="AY60" s="107"/>
      <c r="AZ60" s="107"/>
      <c r="BA60" s="71">
        <f t="shared" si="72"/>
        <v>1</v>
      </c>
      <c r="BB60" s="64">
        <f t="shared" si="72"/>
        <v>1</v>
      </c>
      <c r="BC60" s="64">
        <f t="shared" si="73"/>
        <v>1</v>
      </c>
      <c r="BD60" s="64">
        <f t="shared" si="73"/>
        <v>1</v>
      </c>
      <c r="BE60" s="64">
        <f t="shared" si="16"/>
        <v>1</v>
      </c>
      <c r="BF60" s="64">
        <f t="shared" si="17"/>
        <v>1</v>
      </c>
      <c r="BG60" s="64">
        <f t="shared" si="18"/>
        <v>1</v>
      </c>
      <c r="BH60" s="64">
        <f t="shared" si="74"/>
        <v>1</v>
      </c>
      <c r="BI60" s="64">
        <f t="shared" si="74"/>
        <v>1</v>
      </c>
      <c r="BJ60" s="64">
        <f t="shared" si="74"/>
        <v>1</v>
      </c>
      <c r="BK60" s="64">
        <f t="shared" si="74"/>
        <v>1</v>
      </c>
      <c r="BL60" s="64">
        <f t="shared" si="74"/>
        <v>1</v>
      </c>
      <c r="BM60" s="64">
        <f t="shared" si="74"/>
        <v>1</v>
      </c>
      <c r="BU60" s="72" t="e">
        <f>HLOOKUP(AE60,$BA$10:BT60,COUNTIF($AE$7:AE60,"&lt;&gt;"&amp;""),FALSE)</f>
        <v>#N/A</v>
      </c>
      <c r="BV60" s="64">
        <f t="shared" si="19"/>
        <v>1</v>
      </c>
      <c r="BW60" s="72" t="str">
        <f t="shared" si="20"/>
        <v/>
      </c>
      <c r="BX60" s="141" t="str">
        <f ca="1">IF(OR(AE60=$BB$10,AE60=$BD$10,AE60=$BK$10,AE60=$BL$10,AE60=$BM$10),VLOOKUP(BW60,INDIRECT(CONCATENATE(CR60,"!",HLOOKUP(AE60,$CU$10:CY60,CZ60,FALSE))),1,TRUE),"")</f>
        <v/>
      </c>
      <c r="BY60" s="107" t="e">
        <f t="shared" ca="1" si="56"/>
        <v>#N/A</v>
      </c>
      <c r="BZ60" s="107" t="e">
        <f t="shared" ca="1" si="57"/>
        <v>#N/A</v>
      </c>
      <c r="CA60" s="107" t="e">
        <f t="shared" ca="1" si="58"/>
        <v>#N/A</v>
      </c>
      <c r="CB60" s="107" t="e">
        <f t="shared" ca="1" si="59"/>
        <v>#N/A</v>
      </c>
      <c r="CC60" s="107" t="e">
        <f t="shared" ca="1" si="60"/>
        <v>#VALUE!</v>
      </c>
      <c r="CD60" s="73">
        <f>Worksheet!K55</f>
        <v>0</v>
      </c>
      <c r="CE60" s="73">
        <f>Worksheet!L55</f>
        <v>0</v>
      </c>
      <c r="CF60" s="73">
        <f>Worksheet!M55</f>
        <v>0</v>
      </c>
      <c r="CG60" s="73">
        <f>Worksheet!N55</f>
        <v>0</v>
      </c>
      <c r="CH60" s="73">
        <f>Worksheet!O55</f>
        <v>0</v>
      </c>
      <c r="CI60" s="159" t="e">
        <f t="shared" ca="1" si="61"/>
        <v>#VALUE!</v>
      </c>
      <c r="CJ60" s="159" t="e">
        <f t="shared" ca="1" si="62"/>
        <v>#VALUE!</v>
      </c>
      <c r="CK60" s="159" t="e">
        <f t="shared" ca="1" si="63"/>
        <v>#VALUE!</v>
      </c>
      <c r="CL60" s="159" t="e">
        <f t="shared" ca="1" si="64"/>
        <v>#VALUE!</v>
      </c>
      <c r="CM60" s="159" t="e">
        <f t="shared" ca="1" si="65"/>
        <v>#VALUE!</v>
      </c>
      <c r="CN60" s="136" t="e">
        <f t="shared" ca="1" si="66"/>
        <v>#N/A</v>
      </c>
      <c r="CO60" s="108">
        <f>Worksheet!Q55</f>
        <v>0</v>
      </c>
      <c r="CP60" s="63" t="str">
        <f t="shared" si="67"/>
        <v>1</v>
      </c>
      <c r="CQ60" s="138" t="e">
        <f t="shared" si="68"/>
        <v>#N/A</v>
      </c>
      <c r="CR60" s="63" t="str">
        <f t="shared" si="34"/>
        <v>Standard1</v>
      </c>
      <c r="CT60" s="117" t="str">
        <f t="shared" ca="1" si="69"/>
        <v>$B$4:$P$807</v>
      </c>
      <c r="CU60" s="107" t="str">
        <f>VLOOKUP($CR60,$CT$3:CU$8,2,FALSE)</f>
        <v>$I$189:$I$348</v>
      </c>
      <c r="CV60" s="107" t="str">
        <f>VLOOKUP($CR60,$CT$3:CV$8,3,FALSE)</f>
        <v>$I$349:$I$538</v>
      </c>
      <c r="CW60" s="107" t="str">
        <f>VLOOKUP($CR60,$CT$3:CW$8,4,FALSE)</f>
        <v>$I$539:$I$609</v>
      </c>
      <c r="CX60" s="107" t="str">
        <f>VLOOKUP($CR60,$CT$3:CX$8,5,FALSE)</f>
        <v>$I$610:$I$659</v>
      </c>
      <c r="CY60" s="107" t="str">
        <f>VLOOKUP($CR60,$CT$3:CY$8,6,FALSE)</f>
        <v>$I$660:$I$719</v>
      </c>
      <c r="CZ60" s="63">
        <f>COUNTIF($CU$10:CU60,"&lt;&gt;"&amp;"")</f>
        <v>51</v>
      </c>
      <c r="DB60" s="63" t="str">
        <f t="shared" si="70"/>
        <v/>
      </c>
      <c r="DC60" s="63" t="e">
        <f t="shared" ca="1" si="71"/>
        <v>#N/A</v>
      </c>
    </row>
    <row r="61" spans="17:107" x14ac:dyDescent="0.25">
      <c r="Q61" s="64" t="e">
        <f t="shared" ca="1" si="76"/>
        <v>#N/A</v>
      </c>
      <c r="R61" s="63" t="str">
        <f>IF(Worksheet!I56=$S$2,$S$2,IF(Worksheet!I56=$S$3,$S$3,$S$1))</f>
        <v>5502A</v>
      </c>
      <c r="S61" s="65" t="str">
        <f t="shared" ca="1" si="1"/>
        <v>*</v>
      </c>
      <c r="T61" s="60" t="e">
        <f t="shared" si="50"/>
        <v>#N/A</v>
      </c>
      <c r="U61" s="67">
        <f>IF(Worksheet!S56="%",ABS(Worksheet!Z56),ABS(Worksheet!U56))</f>
        <v>0</v>
      </c>
      <c r="V61" s="160">
        <f>IF(Worksheet!S56="%",Worksheet!AA56,Worksheet!S56)</f>
        <v>0</v>
      </c>
      <c r="W61" s="66" t="str">
        <f>IF(Worksheet!S56="%","",IF(Worksheet!Z56&lt;&gt;"",Worksheet!Z56,""))</f>
        <v/>
      </c>
      <c r="X61" s="66" t="str">
        <f>IF(Worksheet!S56="%","",IF(Worksheet!AA56&lt;&gt;"",Worksheet!AA56,""))</f>
        <v/>
      </c>
      <c r="Y61" s="68" t="str">
        <f t="shared" si="51"/>
        <v/>
      </c>
      <c r="Z61" s="68" t="str">
        <f t="shared" si="52"/>
        <v>0</v>
      </c>
      <c r="AA61" s="68" t="str">
        <f t="shared" si="53"/>
        <v>DC</v>
      </c>
      <c r="AB61" s="68" t="str">
        <f t="shared" si="11"/>
        <v>DC0</v>
      </c>
      <c r="AC61" s="68" t="str">
        <f>IF(Worksheet!H56&lt;&gt;"",Worksheet!H56,"")</f>
        <v/>
      </c>
      <c r="AD61" s="68" t="str">
        <f t="shared" si="49"/>
        <v/>
      </c>
      <c r="AE61" s="139" t="str">
        <f t="shared" si="54"/>
        <v>DC0</v>
      </c>
      <c r="AF61" s="140" t="e">
        <f>HLOOKUP(AE61,$AH$10:AZ61,COUNTIF($AE$7:AE61,"&lt;&gt;"&amp;""),FALSE)</f>
        <v>#N/A</v>
      </c>
      <c r="AG61" s="76" t="e">
        <f t="shared" si="55"/>
        <v>#N/A</v>
      </c>
      <c r="AH61" s="107" t="e">
        <f ca="1">VLOOKUP($AG61,INDIRECT(CONCATENATE($CR61,"!",VLOOKUP($CR61,$AG$3:AH$8,AH$2,FALSE))),1,TRUE)</f>
        <v>#N/A</v>
      </c>
      <c r="AI61" s="107" t="e">
        <f ca="1">VLOOKUP($AG61,INDIRECT(CONCATENATE($CR61,"!",VLOOKUP($CR61,$AG$3:AI$8,AI$2,FALSE))),1,TRUE)</f>
        <v>#N/A</v>
      </c>
      <c r="AJ61" s="107" t="e">
        <f ca="1">VLOOKUP($AG61,INDIRECT(CONCATENATE($CR61,"!",VLOOKUP($CR61,$AG$3:AJ$8,AJ$2,FALSE))),1,TRUE)</f>
        <v>#N/A</v>
      </c>
      <c r="AK61" s="107" t="e">
        <f ca="1">VLOOKUP($AG61,INDIRECT(CONCATENATE($CR61,"!",VLOOKUP($CR61,$AG$3:AK$8,AK$2,FALSE))),1,TRUE)</f>
        <v>#N/A</v>
      </c>
      <c r="AL61" s="107" t="e">
        <f ca="1">VLOOKUP($AG61,INDIRECT(CONCATENATE($CR61,"!",VLOOKUP($CR61,$AG$3:AL$8,AL$2,FALSE))),1,TRUE)</f>
        <v>#N/A</v>
      </c>
      <c r="AM61" s="107" t="e">
        <f ca="1">VLOOKUP($AG61,INDIRECT(CONCATENATE($CR61,"!",VLOOKUP($CR61,$AG$3:AM$8,AM$2,FALSE))),1,TRUE)</f>
        <v>#N/A</v>
      </c>
      <c r="AN61" s="107" t="e">
        <f ca="1">VLOOKUP($AG61,INDIRECT(CONCATENATE($CR61,"!",VLOOKUP($CR61,$AG$3:AN$8,AN$2,FALSE))),1,TRUE)</f>
        <v>#N/A</v>
      </c>
      <c r="AO61" s="107" t="e">
        <f ca="1">VLOOKUP($AG61,INDIRECT(CONCATENATE($CR61,"!",VLOOKUP($CR61,$AG$3:AO$8,AO$2,FALSE))),1,TRUE)</f>
        <v>#N/A</v>
      </c>
      <c r="AP61" s="107" t="e">
        <f ca="1">VLOOKUP($AG61,INDIRECT(CONCATENATE($CR61,"!",VLOOKUP($CR61,$AG$3:AP$8,AP$2,FALSE))),1,TRUE)</f>
        <v>#N/A</v>
      </c>
      <c r="AQ61" s="107" t="e">
        <f ca="1">VLOOKUP($AG61,INDIRECT(CONCATENATE($CR61,"!",VLOOKUP($CR61,$AG$3:AQ$8,AQ$2,FALSE))),1,TRUE)</f>
        <v>#N/A</v>
      </c>
      <c r="AR61" s="107" t="e">
        <f ca="1">VLOOKUP($AG61,INDIRECT(CONCATENATE($CR61,"!",VLOOKUP($CR61,$AG$3:AR$8,AR$2,FALSE))),1,TRUE)</f>
        <v>#N/A</v>
      </c>
      <c r="AS61" s="107" t="e">
        <f ca="1">VLOOKUP($AG61,INDIRECT(CONCATENATE($CR61,"!",VLOOKUP($CR61,$AG$3:AS$8,AS$2,FALSE))),1,TRUE)</f>
        <v>#N/A</v>
      </c>
      <c r="AT61" s="107" t="e">
        <f ca="1">VLOOKUP($AG61,INDIRECT(CONCATENATE($CR61,"!",VLOOKUP($CR61,$AG$3:AT$8,AT$2,FALSE))),1,TRUE)</f>
        <v>#N/A</v>
      </c>
      <c r="AU61" s="107"/>
      <c r="AV61" s="107"/>
      <c r="AW61" s="107"/>
      <c r="AX61" s="107"/>
      <c r="AY61" s="107"/>
      <c r="AZ61" s="107"/>
      <c r="BA61" s="71">
        <f t="shared" si="72"/>
        <v>1</v>
      </c>
      <c r="BB61" s="64">
        <f t="shared" si="72"/>
        <v>1</v>
      </c>
      <c r="BC61" s="64">
        <f t="shared" si="73"/>
        <v>1</v>
      </c>
      <c r="BD61" s="64">
        <f t="shared" si="73"/>
        <v>1</v>
      </c>
      <c r="BE61" s="64">
        <f t="shared" si="16"/>
        <v>1</v>
      </c>
      <c r="BF61" s="64">
        <f t="shared" si="17"/>
        <v>1</v>
      </c>
      <c r="BG61" s="64">
        <f t="shared" si="18"/>
        <v>1</v>
      </c>
      <c r="BH61" s="64">
        <f t="shared" si="74"/>
        <v>1</v>
      </c>
      <c r="BI61" s="64">
        <f t="shared" si="74"/>
        <v>1</v>
      </c>
      <c r="BJ61" s="64">
        <f t="shared" si="74"/>
        <v>1</v>
      </c>
      <c r="BK61" s="64">
        <f t="shared" si="74"/>
        <v>1</v>
      </c>
      <c r="BL61" s="64">
        <f t="shared" si="74"/>
        <v>1</v>
      </c>
      <c r="BM61" s="64">
        <f t="shared" si="74"/>
        <v>1</v>
      </c>
      <c r="BU61" s="72" t="e">
        <f>HLOOKUP(AE61,$BA$10:BT61,COUNTIF($AE$7:AE61,"&lt;&gt;"&amp;""),FALSE)</f>
        <v>#N/A</v>
      </c>
      <c r="BV61" s="64">
        <f t="shared" si="19"/>
        <v>1</v>
      </c>
      <c r="BW61" s="72" t="str">
        <f t="shared" si="20"/>
        <v/>
      </c>
      <c r="BX61" s="141" t="str">
        <f ca="1">IF(OR(AE61=$BB$10,AE61=$BD$10,AE61=$BK$10,AE61=$BL$10,AE61=$BM$10),VLOOKUP(BW61,INDIRECT(CONCATENATE(CR61,"!",HLOOKUP(AE61,$CU$10:CY61,CZ61,FALSE))),1,TRUE),"")</f>
        <v/>
      </c>
      <c r="BY61" s="107" t="e">
        <f t="shared" ca="1" si="56"/>
        <v>#N/A</v>
      </c>
      <c r="BZ61" s="107" t="e">
        <f t="shared" ca="1" si="57"/>
        <v>#N/A</v>
      </c>
      <c r="CA61" s="107" t="e">
        <f t="shared" ca="1" si="58"/>
        <v>#N/A</v>
      </c>
      <c r="CB61" s="107" t="e">
        <f t="shared" ca="1" si="59"/>
        <v>#N/A</v>
      </c>
      <c r="CC61" s="107" t="e">
        <f t="shared" ca="1" si="60"/>
        <v>#VALUE!</v>
      </c>
      <c r="CD61" s="73">
        <f>Worksheet!K56</f>
        <v>0</v>
      </c>
      <c r="CE61" s="73">
        <f>Worksheet!L56</f>
        <v>0</v>
      </c>
      <c r="CF61" s="73">
        <f>Worksheet!M56</f>
        <v>0</v>
      </c>
      <c r="CG61" s="73">
        <f>Worksheet!N56</f>
        <v>0</v>
      </c>
      <c r="CH61" s="73">
        <f>Worksheet!O56</f>
        <v>0</v>
      </c>
      <c r="CI61" s="159" t="e">
        <f t="shared" ca="1" si="61"/>
        <v>#VALUE!</v>
      </c>
      <c r="CJ61" s="159" t="e">
        <f t="shared" ca="1" si="62"/>
        <v>#VALUE!</v>
      </c>
      <c r="CK61" s="159" t="e">
        <f t="shared" ca="1" si="63"/>
        <v>#VALUE!</v>
      </c>
      <c r="CL61" s="159" t="e">
        <f t="shared" ca="1" si="64"/>
        <v>#VALUE!</v>
      </c>
      <c r="CM61" s="159" t="e">
        <f t="shared" ca="1" si="65"/>
        <v>#VALUE!</v>
      </c>
      <c r="CN61" s="136" t="e">
        <f t="shared" ca="1" si="66"/>
        <v>#N/A</v>
      </c>
      <c r="CO61" s="108">
        <f>Worksheet!Q56</f>
        <v>0</v>
      </c>
      <c r="CP61" s="63" t="str">
        <f t="shared" si="67"/>
        <v>1</v>
      </c>
      <c r="CQ61" s="138" t="e">
        <f t="shared" si="68"/>
        <v>#N/A</v>
      </c>
      <c r="CR61" s="63" t="str">
        <f t="shared" si="34"/>
        <v>Standard1</v>
      </c>
      <c r="CT61" s="117" t="str">
        <f t="shared" ca="1" si="69"/>
        <v>$B$4:$P$807</v>
      </c>
      <c r="CU61" s="107" t="str">
        <f>VLOOKUP($CR61,$CT$3:CU$8,2,FALSE)</f>
        <v>$I$189:$I$348</v>
      </c>
      <c r="CV61" s="107" t="str">
        <f>VLOOKUP($CR61,$CT$3:CV$8,3,FALSE)</f>
        <v>$I$349:$I$538</v>
      </c>
      <c r="CW61" s="107" t="str">
        <f>VLOOKUP($CR61,$CT$3:CW$8,4,FALSE)</f>
        <v>$I$539:$I$609</v>
      </c>
      <c r="CX61" s="107" t="str">
        <f>VLOOKUP($CR61,$CT$3:CX$8,5,FALSE)</f>
        <v>$I$610:$I$659</v>
      </c>
      <c r="CY61" s="107" t="str">
        <f>VLOOKUP($CR61,$CT$3:CY$8,6,FALSE)</f>
        <v>$I$660:$I$719</v>
      </c>
      <c r="CZ61" s="63">
        <f>COUNTIF($CU$10:CU61,"&lt;&gt;"&amp;"")</f>
        <v>52</v>
      </c>
      <c r="DB61" s="63" t="str">
        <f t="shared" si="70"/>
        <v/>
      </c>
      <c r="DC61" s="63" t="e">
        <f t="shared" ca="1" si="71"/>
        <v>#N/A</v>
      </c>
    </row>
    <row r="62" spans="17:107" x14ac:dyDescent="0.25">
      <c r="Q62" s="64" t="e">
        <f t="shared" ca="1" si="76"/>
        <v>#N/A</v>
      </c>
      <c r="R62" s="63" t="str">
        <f>IF(Worksheet!I57=$S$2,$S$2,IF(Worksheet!I57=$S$3,$S$3,$S$1))</f>
        <v>5502A</v>
      </c>
      <c r="S62" s="65" t="str">
        <f t="shared" ca="1" si="1"/>
        <v>*</v>
      </c>
      <c r="T62" s="60" t="e">
        <f t="shared" si="50"/>
        <v>#N/A</v>
      </c>
      <c r="U62" s="67">
        <f>IF(Worksheet!S57="%",ABS(Worksheet!Z57),ABS(Worksheet!U57))</f>
        <v>0</v>
      </c>
      <c r="V62" s="160">
        <f>IF(Worksheet!S57="%",Worksheet!AA57,Worksheet!S57)</f>
        <v>0</v>
      </c>
      <c r="W62" s="66" t="str">
        <f>IF(Worksheet!S57="%","",IF(Worksheet!Z57&lt;&gt;"",Worksheet!Z57,""))</f>
        <v/>
      </c>
      <c r="X62" s="66" t="str">
        <f>IF(Worksheet!S57="%","",IF(Worksheet!AA57&lt;&gt;"",Worksheet!AA57,""))</f>
        <v/>
      </c>
      <c r="Y62" s="68" t="str">
        <f t="shared" si="51"/>
        <v/>
      </c>
      <c r="Z62" s="68" t="str">
        <f t="shared" si="52"/>
        <v>0</v>
      </c>
      <c r="AA62" s="68" t="str">
        <f t="shared" si="53"/>
        <v>DC</v>
      </c>
      <c r="AB62" s="68" t="str">
        <f t="shared" si="11"/>
        <v>DC0</v>
      </c>
      <c r="AC62" s="68" t="str">
        <f>IF(Worksheet!H57&lt;&gt;"",Worksheet!H57,"")</f>
        <v/>
      </c>
      <c r="AD62" s="68" t="str">
        <f t="shared" si="49"/>
        <v/>
      </c>
      <c r="AE62" s="139" t="str">
        <f t="shared" si="54"/>
        <v>DC0</v>
      </c>
      <c r="AF62" s="140" t="e">
        <f>HLOOKUP(AE62,$AH$10:AZ62,COUNTIF($AE$7:AE62,"&lt;&gt;"&amp;""),FALSE)</f>
        <v>#N/A</v>
      </c>
      <c r="AG62" s="76" t="e">
        <f t="shared" si="55"/>
        <v>#N/A</v>
      </c>
      <c r="AH62" s="107" t="e">
        <f ca="1">VLOOKUP($AG62,INDIRECT(CONCATENATE($CR62,"!",VLOOKUP($CR62,$AG$3:AH$8,AH$2,FALSE))),1,TRUE)</f>
        <v>#N/A</v>
      </c>
      <c r="AI62" s="107" t="e">
        <f ca="1">VLOOKUP($AG62,INDIRECT(CONCATENATE($CR62,"!",VLOOKUP($CR62,$AG$3:AI$8,AI$2,FALSE))),1,TRUE)</f>
        <v>#N/A</v>
      </c>
      <c r="AJ62" s="107" t="e">
        <f ca="1">VLOOKUP($AG62,INDIRECT(CONCATENATE($CR62,"!",VLOOKUP($CR62,$AG$3:AJ$8,AJ$2,FALSE))),1,TRUE)</f>
        <v>#N/A</v>
      </c>
      <c r="AK62" s="107" t="e">
        <f ca="1">VLOOKUP($AG62,INDIRECT(CONCATENATE($CR62,"!",VLOOKUP($CR62,$AG$3:AK$8,AK$2,FALSE))),1,TRUE)</f>
        <v>#N/A</v>
      </c>
      <c r="AL62" s="107" t="e">
        <f ca="1">VLOOKUP($AG62,INDIRECT(CONCATENATE($CR62,"!",VLOOKUP($CR62,$AG$3:AL$8,AL$2,FALSE))),1,TRUE)</f>
        <v>#N/A</v>
      </c>
      <c r="AM62" s="107" t="e">
        <f ca="1">VLOOKUP($AG62,INDIRECT(CONCATENATE($CR62,"!",VLOOKUP($CR62,$AG$3:AM$8,AM$2,FALSE))),1,TRUE)</f>
        <v>#N/A</v>
      </c>
      <c r="AN62" s="107" t="e">
        <f ca="1">VLOOKUP($AG62,INDIRECT(CONCATENATE($CR62,"!",VLOOKUP($CR62,$AG$3:AN$8,AN$2,FALSE))),1,TRUE)</f>
        <v>#N/A</v>
      </c>
      <c r="AO62" s="107" t="e">
        <f ca="1">VLOOKUP($AG62,INDIRECT(CONCATENATE($CR62,"!",VLOOKUP($CR62,$AG$3:AO$8,AO$2,FALSE))),1,TRUE)</f>
        <v>#N/A</v>
      </c>
      <c r="AP62" s="107" t="e">
        <f ca="1">VLOOKUP($AG62,INDIRECT(CONCATENATE($CR62,"!",VLOOKUP($CR62,$AG$3:AP$8,AP$2,FALSE))),1,TRUE)</f>
        <v>#N/A</v>
      </c>
      <c r="AQ62" s="107" t="e">
        <f ca="1">VLOOKUP($AG62,INDIRECT(CONCATENATE($CR62,"!",VLOOKUP($CR62,$AG$3:AQ$8,AQ$2,FALSE))),1,TRUE)</f>
        <v>#N/A</v>
      </c>
      <c r="AR62" s="107" t="e">
        <f ca="1">VLOOKUP($AG62,INDIRECT(CONCATENATE($CR62,"!",VLOOKUP($CR62,$AG$3:AR$8,AR$2,FALSE))),1,TRUE)</f>
        <v>#N/A</v>
      </c>
      <c r="AS62" s="107" t="e">
        <f ca="1">VLOOKUP($AG62,INDIRECT(CONCATENATE($CR62,"!",VLOOKUP($CR62,$AG$3:AS$8,AS$2,FALSE))),1,TRUE)</f>
        <v>#N/A</v>
      </c>
      <c r="AT62" s="107" t="e">
        <f ca="1">VLOOKUP($AG62,INDIRECT(CONCATENATE($CR62,"!",VLOOKUP($CR62,$AG$3:AT$8,AT$2,FALSE))),1,TRUE)</f>
        <v>#N/A</v>
      </c>
      <c r="AU62" s="107"/>
      <c r="AV62" s="107"/>
      <c r="AW62" s="107"/>
      <c r="AX62" s="107"/>
      <c r="AY62" s="107"/>
      <c r="AZ62" s="107"/>
      <c r="BA62" s="71">
        <f t="shared" si="72"/>
        <v>1</v>
      </c>
      <c r="BB62" s="64">
        <f t="shared" si="72"/>
        <v>1</v>
      </c>
      <c r="BC62" s="64">
        <f t="shared" si="73"/>
        <v>1</v>
      </c>
      <c r="BD62" s="64">
        <f t="shared" si="73"/>
        <v>1</v>
      </c>
      <c r="BE62" s="64">
        <f t="shared" si="16"/>
        <v>1</v>
      </c>
      <c r="BF62" s="64">
        <f t="shared" si="17"/>
        <v>1</v>
      </c>
      <c r="BG62" s="64">
        <f t="shared" si="18"/>
        <v>1</v>
      </c>
      <c r="BH62" s="64">
        <f t="shared" si="74"/>
        <v>1</v>
      </c>
      <c r="BI62" s="64">
        <f t="shared" si="74"/>
        <v>1</v>
      </c>
      <c r="BJ62" s="64">
        <f t="shared" si="74"/>
        <v>1</v>
      </c>
      <c r="BK62" s="64">
        <f t="shared" si="74"/>
        <v>1</v>
      </c>
      <c r="BL62" s="64">
        <f t="shared" si="74"/>
        <v>1</v>
      </c>
      <c r="BM62" s="64">
        <f t="shared" si="74"/>
        <v>1</v>
      </c>
      <c r="BU62" s="72" t="e">
        <f>HLOOKUP(AE62,$BA$10:BT62,COUNTIF($AE$7:AE62,"&lt;&gt;"&amp;""),FALSE)</f>
        <v>#N/A</v>
      </c>
      <c r="BV62" s="64">
        <f t="shared" si="19"/>
        <v>1</v>
      </c>
      <c r="BW62" s="72" t="str">
        <f t="shared" si="20"/>
        <v/>
      </c>
      <c r="BX62" s="141" t="str">
        <f ca="1">IF(OR(AE62=$BB$10,AE62=$BD$10,AE62=$BK$10,AE62=$BL$10,AE62=$BM$10),VLOOKUP(BW62,INDIRECT(CONCATENATE(CR62,"!",HLOOKUP(AE62,$CU$10:CY62,CZ62,FALSE))),1,TRUE),"")</f>
        <v/>
      </c>
      <c r="BY62" s="107" t="e">
        <f t="shared" ca="1" si="56"/>
        <v>#N/A</v>
      </c>
      <c r="BZ62" s="107" t="e">
        <f t="shared" ca="1" si="57"/>
        <v>#N/A</v>
      </c>
      <c r="CA62" s="107" t="e">
        <f t="shared" ca="1" si="58"/>
        <v>#N/A</v>
      </c>
      <c r="CB62" s="107" t="e">
        <f t="shared" ca="1" si="59"/>
        <v>#N/A</v>
      </c>
      <c r="CC62" s="107" t="e">
        <f t="shared" ca="1" si="60"/>
        <v>#VALUE!</v>
      </c>
      <c r="CD62" s="73">
        <f>Worksheet!K57</f>
        <v>0</v>
      </c>
      <c r="CE62" s="73">
        <f>Worksheet!L57</f>
        <v>0</v>
      </c>
      <c r="CF62" s="73">
        <f>Worksheet!M57</f>
        <v>0</v>
      </c>
      <c r="CG62" s="73">
        <f>Worksheet!N57</f>
        <v>0</v>
      </c>
      <c r="CH62" s="73">
        <f>Worksheet!O57</f>
        <v>0</v>
      </c>
      <c r="CI62" s="159" t="e">
        <f t="shared" ca="1" si="61"/>
        <v>#VALUE!</v>
      </c>
      <c r="CJ62" s="159" t="e">
        <f t="shared" ca="1" si="62"/>
        <v>#VALUE!</v>
      </c>
      <c r="CK62" s="159" t="e">
        <f t="shared" ca="1" si="63"/>
        <v>#VALUE!</v>
      </c>
      <c r="CL62" s="159" t="e">
        <f t="shared" ca="1" si="64"/>
        <v>#VALUE!</v>
      </c>
      <c r="CM62" s="159" t="e">
        <f t="shared" ca="1" si="65"/>
        <v>#VALUE!</v>
      </c>
      <c r="CN62" s="136" t="e">
        <f t="shared" ca="1" si="66"/>
        <v>#N/A</v>
      </c>
      <c r="CO62" s="108">
        <f>Worksheet!Q57</f>
        <v>0</v>
      </c>
      <c r="CP62" s="63" t="str">
        <f t="shared" si="67"/>
        <v>1</v>
      </c>
      <c r="CQ62" s="138" t="e">
        <f t="shared" si="68"/>
        <v>#N/A</v>
      </c>
      <c r="CR62" s="63" t="str">
        <f t="shared" si="34"/>
        <v>Standard1</v>
      </c>
      <c r="CT62" s="117" t="str">
        <f t="shared" ca="1" si="69"/>
        <v>$B$4:$P$807</v>
      </c>
      <c r="CU62" s="107" t="str">
        <f>VLOOKUP($CR62,$CT$3:CU$8,2,FALSE)</f>
        <v>$I$189:$I$348</v>
      </c>
      <c r="CV62" s="107" t="str">
        <f>VLOOKUP($CR62,$CT$3:CV$8,3,FALSE)</f>
        <v>$I$349:$I$538</v>
      </c>
      <c r="CW62" s="107" t="str">
        <f>VLOOKUP($CR62,$CT$3:CW$8,4,FALSE)</f>
        <v>$I$539:$I$609</v>
      </c>
      <c r="CX62" s="107" t="str">
        <f>VLOOKUP($CR62,$CT$3:CX$8,5,FALSE)</f>
        <v>$I$610:$I$659</v>
      </c>
      <c r="CY62" s="107" t="str">
        <f>VLOOKUP($CR62,$CT$3:CY$8,6,FALSE)</f>
        <v>$I$660:$I$719</v>
      </c>
      <c r="CZ62" s="63">
        <f>COUNTIF($CU$10:CU62,"&lt;&gt;"&amp;"")</f>
        <v>53</v>
      </c>
      <c r="DB62" s="63" t="str">
        <f t="shared" si="70"/>
        <v/>
      </c>
      <c r="DC62" s="63" t="e">
        <f t="shared" ca="1" si="71"/>
        <v>#N/A</v>
      </c>
    </row>
    <row r="63" spans="17:107" x14ac:dyDescent="0.25">
      <c r="Q63" s="64" t="e">
        <f t="shared" ca="1" si="76"/>
        <v>#N/A</v>
      </c>
      <c r="R63" s="63" t="str">
        <f>IF(Worksheet!I58=$S$2,$S$2,IF(Worksheet!I58=$S$3,$S$3,$S$1))</f>
        <v>5502A</v>
      </c>
      <c r="S63" s="65" t="str">
        <f t="shared" ca="1" si="1"/>
        <v>*</v>
      </c>
      <c r="T63" s="60" t="e">
        <f t="shared" si="50"/>
        <v>#N/A</v>
      </c>
      <c r="U63" s="67">
        <f>IF(Worksheet!S58="%",ABS(Worksheet!Z58),ABS(Worksheet!U58))</f>
        <v>0</v>
      </c>
      <c r="V63" s="160">
        <f>IF(Worksheet!S58="%",Worksheet!AA58,Worksheet!S58)</f>
        <v>0</v>
      </c>
      <c r="W63" s="66" t="str">
        <f>IF(Worksheet!S58="%","",IF(Worksheet!Z58&lt;&gt;"",Worksheet!Z58,""))</f>
        <v/>
      </c>
      <c r="X63" s="66" t="str">
        <f>IF(Worksheet!S58="%","",IF(Worksheet!AA58&lt;&gt;"",Worksheet!AA58,""))</f>
        <v/>
      </c>
      <c r="Y63" s="68" t="str">
        <f t="shared" si="51"/>
        <v/>
      </c>
      <c r="Z63" s="68" t="str">
        <f t="shared" si="52"/>
        <v>0</v>
      </c>
      <c r="AA63" s="68" t="str">
        <f t="shared" si="53"/>
        <v>DC</v>
      </c>
      <c r="AB63" s="68" t="str">
        <f t="shared" si="11"/>
        <v>DC0</v>
      </c>
      <c r="AC63" s="68" t="str">
        <f>IF(Worksheet!H58&lt;&gt;"",Worksheet!H58,"")</f>
        <v/>
      </c>
      <c r="AD63" s="68" t="str">
        <f t="shared" si="49"/>
        <v/>
      </c>
      <c r="AE63" s="139" t="str">
        <f t="shared" si="54"/>
        <v>DC0</v>
      </c>
      <c r="AF63" s="140" t="e">
        <f>HLOOKUP(AE63,$AH$10:AZ63,COUNTIF($AE$7:AE63,"&lt;&gt;"&amp;""),FALSE)</f>
        <v>#N/A</v>
      </c>
      <c r="AG63" s="76" t="e">
        <f t="shared" si="55"/>
        <v>#N/A</v>
      </c>
      <c r="AH63" s="107" t="e">
        <f ca="1">VLOOKUP($AG63,INDIRECT(CONCATENATE($CR63,"!",VLOOKUP($CR63,$AG$3:AH$8,AH$2,FALSE))),1,TRUE)</f>
        <v>#N/A</v>
      </c>
      <c r="AI63" s="107" t="e">
        <f ca="1">VLOOKUP($AG63,INDIRECT(CONCATENATE($CR63,"!",VLOOKUP($CR63,$AG$3:AI$8,AI$2,FALSE))),1,TRUE)</f>
        <v>#N/A</v>
      </c>
      <c r="AJ63" s="107" t="e">
        <f ca="1">VLOOKUP($AG63,INDIRECT(CONCATENATE($CR63,"!",VLOOKUP($CR63,$AG$3:AJ$8,AJ$2,FALSE))),1,TRUE)</f>
        <v>#N/A</v>
      </c>
      <c r="AK63" s="107" t="e">
        <f ca="1">VLOOKUP($AG63,INDIRECT(CONCATENATE($CR63,"!",VLOOKUP($CR63,$AG$3:AK$8,AK$2,FALSE))),1,TRUE)</f>
        <v>#N/A</v>
      </c>
      <c r="AL63" s="107" t="e">
        <f ca="1">VLOOKUP($AG63,INDIRECT(CONCATENATE($CR63,"!",VLOOKUP($CR63,$AG$3:AL$8,AL$2,FALSE))),1,TRUE)</f>
        <v>#N/A</v>
      </c>
      <c r="AM63" s="107" t="e">
        <f ca="1">VLOOKUP($AG63,INDIRECT(CONCATENATE($CR63,"!",VLOOKUP($CR63,$AG$3:AM$8,AM$2,FALSE))),1,TRUE)</f>
        <v>#N/A</v>
      </c>
      <c r="AN63" s="107" t="e">
        <f ca="1">VLOOKUP($AG63,INDIRECT(CONCATENATE($CR63,"!",VLOOKUP($CR63,$AG$3:AN$8,AN$2,FALSE))),1,TRUE)</f>
        <v>#N/A</v>
      </c>
      <c r="AO63" s="107" t="e">
        <f ca="1">VLOOKUP($AG63,INDIRECT(CONCATENATE($CR63,"!",VLOOKUP($CR63,$AG$3:AO$8,AO$2,FALSE))),1,TRUE)</f>
        <v>#N/A</v>
      </c>
      <c r="AP63" s="107" t="e">
        <f ca="1">VLOOKUP($AG63,INDIRECT(CONCATENATE($CR63,"!",VLOOKUP($CR63,$AG$3:AP$8,AP$2,FALSE))),1,TRUE)</f>
        <v>#N/A</v>
      </c>
      <c r="AQ63" s="107" t="e">
        <f ca="1">VLOOKUP($AG63,INDIRECT(CONCATENATE($CR63,"!",VLOOKUP($CR63,$AG$3:AQ$8,AQ$2,FALSE))),1,TRUE)</f>
        <v>#N/A</v>
      </c>
      <c r="AR63" s="107" t="e">
        <f ca="1">VLOOKUP($AG63,INDIRECT(CONCATENATE($CR63,"!",VLOOKUP($CR63,$AG$3:AR$8,AR$2,FALSE))),1,TRUE)</f>
        <v>#N/A</v>
      </c>
      <c r="AS63" s="107" t="e">
        <f ca="1">VLOOKUP($AG63,INDIRECT(CONCATENATE($CR63,"!",VLOOKUP($CR63,$AG$3:AS$8,AS$2,FALSE))),1,TRUE)</f>
        <v>#N/A</v>
      </c>
      <c r="AT63" s="107" t="e">
        <f ca="1">VLOOKUP($AG63,INDIRECT(CONCATENATE($CR63,"!",VLOOKUP($CR63,$AG$3:AT$8,AT$2,FALSE))),1,TRUE)</f>
        <v>#N/A</v>
      </c>
      <c r="AU63" s="107"/>
      <c r="AV63" s="107"/>
      <c r="AW63" s="107"/>
      <c r="AX63" s="107"/>
      <c r="AY63" s="107"/>
      <c r="AZ63" s="107"/>
      <c r="BA63" s="71">
        <f t="shared" si="72"/>
        <v>1</v>
      </c>
      <c r="BB63" s="64">
        <f t="shared" si="72"/>
        <v>1</v>
      </c>
      <c r="BC63" s="64">
        <f t="shared" si="73"/>
        <v>1</v>
      </c>
      <c r="BD63" s="64">
        <f t="shared" si="73"/>
        <v>1</v>
      </c>
      <c r="BE63" s="64">
        <f t="shared" si="16"/>
        <v>1</v>
      </c>
      <c r="BF63" s="64">
        <f t="shared" si="17"/>
        <v>1</v>
      </c>
      <c r="BG63" s="64">
        <f t="shared" si="18"/>
        <v>1</v>
      </c>
      <c r="BH63" s="64">
        <f t="shared" si="74"/>
        <v>1</v>
      </c>
      <c r="BI63" s="64">
        <f t="shared" si="74"/>
        <v>1</v>
      </c>
      <c r="BJ63" s="64">
        <f t="shared" si="74"/>
        <v>1</v>
      </c>
      <c r="BK63" s="64">
        <f t="shared" si="74"/>
        <v>1</v>
      </c>
      <c r="BL63" s="64">
        <f t="shared" si="74"/>
        <v>1</v>
      </c>
      <c r="BM63" s="64">
        <f t="shared" si="74"/>
        <v>1</v>
      </c>
      <c r="BU63" s="72" t="e">
        <f>HLOOKUP(AE63,$BA$10:BT63,COUNTIF($AE$7:AE63,"&lt;&gt;"&amp;""),FALSE)</f>
        <v>#N/A</v>
      </c>
      <c r="BV63" s="64">
        <f t="shared" si="19"/>
        <v>1</v>
      </c>
      <c r="BW63" s="72" t="str">
        <f t="shared" si="20"/>
        <v/>
      </c>
      <c r="BX63" s="141" t="str">
        <f ca="1">IF(OR(AE63=$BB$10,AE63=$BD$10,AE63=$BK$10,AE63=$BL$10,AE63=$BM$10),VLOOKUP(BW63,INDIRECT(CONCATENATE(CR63,"!",HLOOKUP(AE63,$CU$10:CY63,CZ63,FALSE))),1,TRUE),"")</f>
        <v/>
      </c>
      <c r="BY63" s="107" t="e">
        <f t="shared" ca="1" si="56"/>
        <v>#N/A</v>
      </c>
      <c r="BZ63" s="107" t="e">
        <f t="shared" ca="1" si="57"/>
        <v>#N/A</v>
      </c>
      <c r="CA63" s="107" t="e">
        <f t="shared" ca="1" si="58"/>
        <v>#N/A</v>
      </c>
      <c r="CB63" s="107" t="e">
        <f t="shared" ca="1" si="59"/>
        <v>#N/A</v>
      </c>
      <c r="CC63" s="107" t="e">
        <f t="shared" ca="1" si="60"/>
        <v>#VALUE!</v>
      </c>
      <c r="CD63" s="73">
        <f>Worksheet!K58</f>
        <v>0</v>
      </c>
      <c r="CE63" s="73">
        <f>Worksheet!L58</f>
        <v>0</v>
      </c>
      <c r="CF63" s="73">
        <f>Worksheet!M58</f>
        <v>0</v>
      </c>
      <c r="CG63" s="73">
        <f>Worksheet!N58</f>
        <v>0</v>
      </c>
      <c r="CH63" s="73">
        <f>Worksheet!O58</f>
        <v>0</v>
      </c>
      <c r="CI63" s="159" t="e">
        <f t="shared" ca="1" si="61"/>
        <v>#VALUE!</v>
      </c>
      <c r="CJ63" s="159" t="e">
        <f t="shared" ca="1" si="62"/>
        <v>#VALUE!</v>
      </c>
      <c r="CK63" s="159" t="e">
        <f t="shared" ca="1" si="63"/>
        <v>#VALUE!</v>
      </c>
      <c r="CL63" s="159" t="e">
        <f t="shared" ca="1" si="64"/>
        <v>#VALUE!</v>
      </c>
      <c r="CM63" s="159" t="e">
        <f t="shared" ca="1" si="65"/>
        <v>#VALUE!</v>
      </c>
      <c r="CN63" s="136" t="e">
        <f t="shared" ca="1" si="66"/>
        <v>#N/A</v>
      </c>
      <c r="CO63" s="108">
        <f>Worksheet!Q58</f>
        <v>0</v>
      </c>
      <c r="CP63" s="63" t="str">
        <f t="shared" si="67"/>
        <v>1</v>
      </c>
      <c r="CQ63" s="138" t="e">
        <f t="shared" si="68"/>
        <v>#N/A</v>
      </c>
      <c r="CR63" s="63" t="str">
        <f t="shared" si="34"/>
        <v>Standard1</v>
      </c>
      <c r="CT63" s="117" t="str">
        <f t="shared" ca="1" si="69"/>
        <v>$B$4:$P$807</v>
      </c>
      <c r="CU63" s="107" t="str">
        <f>VLOOKUP($CR63,$CT$3:CU$8,2,FALSE)</f>
        <v>$I$189:$I$348</v>
      </c>
      <c r="CV63" s="107" t="str">
        <f>VLOOKUP($CR63,$CT$3:CV$8,3,FALSE)</f>
        <v>$I$349:$I$538</v>
      </c>
      <c r="CW63" s="107" t="str">
        <f>VLOOKUP($CR63,$CT$3:CW$8,4,FALSE)</f>
        <v>$I$539:$I$609</v>
      </c>
      <c r="CX63" s="107" t="str">
        <f>VLOOKUP($CR63,$CT$3:CX$8,5,FALSE)</f>
        <v>$I$610:$I$659</v>
      </c>
      <c r="CY63" s="107" t="str">
        <f>VLOOKUP($CR63,$CT$3:CY$8,6,FALSE)</f>
        <v>$I$660:$I$719</v>
      </c>
      <c r="CZ63" s="63">
        <f>COUNTIF($CU$10:CU63,"&lt;&gt;"&amp;"")</f>
        <v>54</v>
      </c>
      <c r="DB63" s="63" t="str">
        <f t="shared" si="70"/>
        <v/>
      </c>
      <c r="DC63" s="63" t="e">
        <f t="shared" ca="1" si="71"/>
        <v>#N/A</v>
      </c>
    </row>
    <row r="64" spans="17:107" x14ac:dyDescent="0.25">
      <c r="Q64" s="64" t="e">
        <f t="shared" ca="1" si="76"/>
        <v>#N/A</v>
      </c>
      <c r="R64" s="63" t="str">
        <f>IF(Worksheet!I59=$S$2,$S$2,IF(Worksheet!I59=$S$3,$S$3,$S$1))</f>
        <v>5502A</v>
      </c>
      <c r="S64" s="65" t="str">
        <f t="shared" ca="1" si="1"/>
        <v>*</v>
      </c>
      <c r="T64" s="60" t="e">
        <f t="shared" si="50"/>
        <v>#N/A</v>
      </c>
      <c r="U64" s="67">
        <f>IF(Worksheet!S59="%",ABS(Worksheet!Z59),ABS(Worksheet!U59))</f>
        <v>0</v>
      </c>
      <c r="V64" s="160">
        <f>IF(Worksheet!S59="%",Worksheet!AA59,Worksheet!S59)</f>
        <v>0</v>
      </c>
      <c r="W64" s="66" t="str">
        <f>IF(Worksheet!S59="%","",IF(Worksheet!Z59&lt;&gt;"",Worksheet!Z59,""))</f>
        <v/>
      </c>
      <c r="X64" s="66" t="str">
        <f>IF(Worksheet!S59="%","",IF(Worksheet!AA59&lt;&gt;"",Worksheet!AA59,""))</f>
        <v/>
      </c>
      <c r="Y64" s="68" t="str">
        <f t="shared" si="51"/>
        <v/>
      </c>
      <c r="Z64" s="68" t="str">
        <f t="shared" si="52"/>
        <v>0</v>
      </c>
      <c r="AA64" s="68" t="str">
        <f t="shared" si="53"/>
        <v>DC</v>
      </c>
      <c r="AB64" s="68" t="str">
        <f t="shared" si="11"/>
        <v>DC0</v>
      </c>
      <c r="AC64" s="68" t="str">
        <f>IF(Worksheet!H59&lt;&gt;"",Worksheet!H59,"")</f>
        <v/>
      </c>
      <c r="AD64" s="68" t="str">
        <f t="shared" si="49"/>
        <v/>
      </c>
      <c r="AE64" s="139" t="str">
        <f t="shared" si="54"/>
        <v>DC0</v>
      </c>
      <c r="AF64" s="140" t="e">
        <f>HLOOKUP(AE64,$AH$10:AZ64,COUNTIF($AE$7:AE64,"&lt;&gt;"&amp;""),FALSE)</f>
        <v>#N/A</v>
      </c>
      <c r="AG64" s="76" t="e">
        <f t="shared" si="55"/>
        <v>#N/A</v>
      </c>
      <c r="AH64" s="107" t="e">
        <f ca="1">VLOOKUP($AG64,INDIRECT(CONCATENATE($CR64,"!",VLOOKUP($CR64,$AG$3:AH$8,AH$2,FALSE))),1,TRUE)</f>
        <v>#N/A</v>
      </c>
      <c r="AI64" s="107" t="e">
        <f ca="1">VLOOKUP($AG64,INDIRECT(CONCATENATE($CR64,"!",VLOOKUP($CR64,$AG$3:AI$8,AI$2,FALSE))),1,TRUE)</f>
        <v>#N/A</v>
      </c>
      <c r="AJ64" s="107" t="e">
        <f ca="1">VLOOKUP($AG64,INDIRECT(CONCATENATE($CR64,"!",VLOOKUP($CR64,$AG$3:AJ$8,AJ$2,FALSE))),1,TRUE)</f>
        <v>#N/A</v>
      </c>
      <c r="AK64" s="107" t="e">
        <f ca="1">VLOOKUP($AG64,INDIRECT(CONCATENATE($CR64,"!",VLOOKUP($CR64,$AG$3:AK$8,AK$2,FALSE))),1,TRUE)</f>
        <v>#N/A</v>
      </c>
      <c r="AL64" s="107" t="e">
        <f ca="1">VLOOKUP($AG64,INDIRECT(CONCATENATE($CR64,"!",VLOOKUP($CR64,$AG$3:AL$8,AL$2,FALSE))),1,TRUE)</f>
        <v>#N/A</v>
      </c>
      <c r="AM64" s="107" t="e">
        <f ca="1">VLOOKUP($AG64,INDIRECT(CONCATENATE($CR64,"!",VLOOKUP($CR64,$AG$3:AM$8,AM$2,FALSE))),1,TRUE)</f>
        <v>#N/A</v>
      </c>
      <c r="AN64" s="107" t="e">
        <f ca="1">VLOOKUP($AG64,INDIRECT(CONCATENATE($CR64,"!",VLOOKUP($CR64,$AG$3:AN$8,AN$2,FALSE))),1,TRUE)</f>
        <v>#N/A</v>
      </c>
      <c r="AO64" s="107" t="e">
        <f ca="1">VLOOKUP($AG64,INDIRECT(CONCATENATE($CR64,"!",VLOOKUP($CR64,$AG$3:AO$8,AO$2,FALSE))),1,TRUE)</f>
        <v>#N/A</v>
      </c>
      <c r="AP64" s="107" t="e">
        <f ca="1">VLOOKUP($AG64,INDIRECT(CONCATENATE($CR64,"!",VLOOKUP($CR64,$AG$3:AP$8,AP$2,FALSE))),1,TRUE)</f>
        <v>#N/A</v>
      </c>
      <c r="AQ64" s="107" t="e">
        <f ca="1">VLOOKUP($AG64,INDIRECT(CONCATENATE($CR64,"!",VLOOKUP($CR64,$AG$3:AQ$8,AQ$2,FALSE))),1,TRUE)</f>
        <v>#N/A</v>
      </c>
      <c r="AR64" s="107" t="e">
        <f ca="1">VLOOKUP($AG64,INDIRECT(CONCATENATE($CR64,"!",VLOOKUP($CR64,$AG$3:AR$8,AR$2,FALSE))),1,TRUE)</f>
        <v>#N/A</v>
      </c>
      <c r="AS64" s="107" t="e">
        <f ca="1">VLOOKUP($AG64,INDIRECT(CONCATENATE($CR64,"!",VLOOKUP($CR64,$AG$3:AS$8,AS$2,FALSE))),1,TRUE)</f>
        <v>#N/A</v>
      </c>
      <c r="AT64" s="107" t="e">
        <f ca="1">VLOOKUP($AG64,INDIRECT(CONCATENATE($CR64,"!",VLOOKUP($CR64,$AG$3:AT$8,AT$2,FALSE))),1,TRUE)</f>
        <v>#N/A</v>
      </c>
      <c r="AU64" s="107"/>
      <c r="AV64" s="107"/>
      <c r="AW64" s="107"/>
      <c r="AX64" s="107"/>
      <c r="AY64" s="107"/>
      <c r="AZ64" s="107"/>
      <c r="BA64" s="71">
        <f t="shared" si="72"/>
        <v>1</v>
      </c>
      <c r="BB64" s="64">
        <f t="shared" si="72"/>
        <v>1</v>
      </c>
      <c r="BC64" s="64">
        <f t="shared" si="73"/>
        <v>1</v>
      </c>
      <c r="BD64" s="64">
        <f t="shared" si="73"/>
        <v>1</v>
      </c>
      <c r="BE64" s="64">
        <f t="shared" si="16"/>
        <v>1</v>
      </c>
      <c r="BF64" s="64">
        <f t="shared" si="17"/>
        <v>1</v>
      </c>
      <c r="BG64" s="64">
        <f t="shared" si="18"/>
        <v>1</v>
      </c>
      <c r="BH64" s="64">
        <f t="shared" si="74"/>
        <v>1</v>
      </c>
      <c r="BI64" s="64">
        <f t="shared" si="74"/>
        <v>1</v>
      </c>
      <c r="BJ64" s="64">
        <f t="shared" si="74"/>
        <v>1</v>
      </c>
      <c r="BK64" s="64">
        <f t="shared" si="74"/>
        <v>1</v>
      </c>
      <c r="BL64" s="64">
        <f t="shared" si="74"/>
        <v>1</v>
      </c>
      <c r="BM64" s="64">
        <f t="shared" si="74"/>
        <v>1</v>
      </c>
      <c r="BU64" s="72" t="e">
        <f>HLOOKUP(AE64,$BA$10:BT64,COUNTIF($AE$7:AE64,"&lt;&gt;"&amp;""),FALSE)</f>
        <v>#N/A</v>
      </c>
      <c r="BV64" s="64">
        <f t="shared" si="19"/>
        <v>1</v>
      </c>
      <c r="BW64" s="72" t="str">
        <f t="shared" si="20"/>
        <v/>
      </c>
      <c r="BX64" s="141" t="str">
        <f ca="1">IF(OR(AE64=$BB$10,AE64=$BD$10,AE64=$BK$10,AE64=$BL$10,AE64=$BM$10),VLOOKUP(BW64,INDIRECT(CONCATENATE(CR64,"!",HLOOKUP(AE64,$CU$10:CY64,CZ64,FALSE))),1,TRUE),"")</f>
        <v/>
      </c>
      <c r="BY64" s="107" t="e">
        <f t="shared" ca="1" si="56"/>
        <v>#N/A</v>
      </c>
      <c r="BZ64" s="107" t="e">
        <f t="shared" ca="1" si="57"/>
        <v>#N/A</v>
      </c>
      <c r="CA64" s="107" t="e">
        <f t="shared" ca="1" si="58"/>
        <v>#N/A</v>
      </c>
      <c r="CB64" s="107" t="e">
        <f t="shared" ca="1" si="59"/>
        <v>#N/A</v>
      </c>
      <c r="CC64" s="107" t="e">
        <f t="shared" ca="1" si="60"/>
        <v>#VALUE!</v>
      </c>
      <c r="CD64" s="73">
        <f>Worksheet!K59</f>
        <v>0</v>
      </c>
      <c r="CE64" s="73">
        <f>Worksheet!L59</f>
        <v>0</v>
      </c>
      <c r="CF64" s="73">
        <f>Worksheet!M59</f>
        <v>0</v>
      </c>
      <c r="CG64" s="73">
        <f>Worksheet!N59</f>
        <v>0</v>
      </c>
      <c r="CH64" s="73">
        <f>Worksheet!O59</f>
        <v>0</v>
      </c>
      <c r="CI64" s="159" t="e">
        <f t="shared" ca="1" si="61"/>
        <v>#VALUE!</v>
      </c>
      <c r="CJ64" s="159" t="e">
        <f t="shared" ca="1" si="62"/>
        <v>#VALUE!</v>
      </c>
      <c r="CK64" s="159" t="e">
        <f t="shared" ca="1" si="63"/>
        <v>#VALUE!</v>
      </c>
      <c r="CL64" s="159" t="e">
        <f t="shared" ca="1" si="64"/>
        <v>#VALUE!</v>
      </c>
      <c r="CM64" s="159" t="e">
        <f t="shared" ca="1" si="65"/>
        <v>#VALUE!</v>
      </c>
      <c r="CN64" s="136" t="e">
        <f t="shared" ca="1" si="66"/>
        <v>#N/A</v>
      </c>
      <c r="CO64" s="108">
        <f>Worksheet!Q59</f>
        <v>0</v>
      </c>
      <c r="CP64" s="63" t="str">
        <f t="shared" si="67"/>
        <v>1</v>
      </c>
      <c r="CQ64" s="138" t="e">
        <f t="shared" si="68"/>
        <v>#N/A</v>
      </c>
      <c r="CR64" s="63" t="str">
        <f t="shared" si="34"/>
        <v>Standard1</v>
      </c>
      <c r="CT64" s="117" t="str">
        <f t="shared" ca="1" si="69"/>
        <v>$B$4:$P$807</v>
      </c>
      <c r="CU64" s="107" t="str">
        <f>VLOOKUP($CR64,$CT$3:CU$8,2,FALSE)</f>
        <v>$I$189:$I$348</v>
      </c>
      <c r="CV64" s="107" t="str">
        <f>VLOOKUP($CR64,$CT$3:CV$8,3,FALSE)</f>
        <v>$I$349:$I$538</v>
      </c>
      <c r="CW64" s="107" t="str">
        <f>VLOOKUP($CR64,$CT$3:CW$8,4,FALSE)</f>
        <v>$I$539:$I$609</v>
      </c>
      <c r="CX64" s="107" t="str">
        <f>VLOOKUP($CR64,$CT$3:CX$8,5,FALSE)</f>
        <v>$I$610:$I$659</v>
      </c>
      <c r="CY64" s="107" t="str">
        <f>VLOOKUP($CR64,$CT$3:CY$8,6,FALSE)</f>
        <v>$I$660:$I$719</v>
      </c>
      <c r="CZ64" s="63">
        <f>COUNTIF($CU$10:CU64,"&lt;&gt;"&amp;"")</f>
        <v>55</v>
      </c>
      <c r="DB64" s="63" t="str">
        <f t="shared" si="70"/>
        <v/>
      </c>
      <c r="DC64" s="63" t="e">
        <f t="shared" ca="1" si="71"/>
        <v>#N/A</v>
      </c>
    </row>
    <row r="65" spans="17:107" x14ac:dyDescent="0.25">
      <c r="Q65" s="64" t="e">
        <f t="shared" ca="1" si="76"/>
        <v>#N/A</v>
      </c>
      <c r="R65" s="63" t="str">
        <f>IF(Worksheet!I60=$S$2,$S$2,IF(Worksheet!I60=$S$3,$S$3,$S$1))</f>
        <v>5502A</v>
      </c>
      <c r="S65" s="65" t="str">
        <f t="shared" ca="1" si="1"/>
        <v>*</v>
      </c>
      <c r="T65" s="60" t="e">
        <f t="shared" si="50"/>
        <v>#N/A</v>
      </c>
      <c r="U65" s="67">
        <f>IF(Worksheet!S60="%",ABS(Worksheet!Z60),ABS(Worksheet!U60))</f>
        <v>0</v>
      </c>
      <c r="V65" s="160">
        <f>IF(Worksheet!S60="%",Worksheet!AA60,Worksheet!S60)</f>
        <v>0</v>
      </c>
      <c r="W65" s="66" t="str">
        <f>IF(Worksheet!S60="%","",IF(Worksheet!Z60&lt;&gt;"",Worksheet!Z60,""))</f>
        <v/>
      </c>
      <c r="X65" s="66" t="str">
        <f>IF(Worksheet!S60="%","",IF(Worksheet!AA60&lt;&gt;"",Worksheet!AA60,""))</f>
        <v/>
      </c>
      <c r="Y65" s="68" t="str">
        <f t="shared" si="51"/>
        <v/>
      </c>
      <c r="Z65" s="68" t="str">
        <f t="shared" si="52"/>
        <v>0</v>
      </c>
      <c r="AA65" s="68" t="str">
        <f t="shared" si="53"/>
        <v>DC</v>
      </c>
      <c r="AB65" s="68" t="str">
        <f t="shared" si="11"/>
        <v>DC0</v>
      </c>
      <c r="AC65" s="68" t="str">
        <f>IF(Worksheet!H60&lt;&gt;"",Worksheet!H60,"")</f>
        <v/>
      </c>
      <c r="AD65" s="68" t="str">
        <f t="shared" si="49"/>
        <v/>
      </c>
      <c r="AE65" s="139" t="str">
        <f t="shared" si="54"/>
        <v>DC0</v>
      </c>
      <c r="AF65" s="140" t="e">
        <f>HLOOKUP(AE65,$AH$10:AZ65,COUNTIF($AE$7:AE65,"&lt;&gt;"&amp;""),FALSE)</f>
        <v>#N/A</v>
      </c>
      <c r="AG65" s="76" t="e">
        <f t="shared" si="55"/>
        <v>#N/A</v>
      </c>
      <c r="AH65" s="107" t="e">
        <f ca="1">VLOOKUP($AG65,INDIRECT(CONCATENATE($CR65,"!",VLOOKUP($CR65,$AG$3:AH$8,AH$2,FALSE))),1,TRUE)</f>
        <v>#N/A</v>
      </c>
      <c r="AI65" s="107" t="e">
        <f ca="1">VLOOKUP($AG65,INDIRECT(CONCATENATE($CR65,"!",VLOOKUP($CR65,$AG$3:AI$8,AI$2,FALSE))),1,TRUE)</f>
        <v>#N/A</v>
      </c>
      <c r="AJ65" s="107" t="e">
        <f ca="1">VLOOKUP($AG65,INDIRECT(CONCATENATE($CR65,"!",VLOOKUP($CR65,$AG$3:AJ$8,AJ$2,FALSE))),1,TRUE)</f>
        <v>#N/A</v>
      </c>
      <c r="AK65" s="107" t="e">
        <f ca="1">VLOOKUP($AG65,INDIRECT(CONCATENATE($CR65,"!",VLOOKUP($CR65,$AG$3:AK$8,AK$2,FALSE))),1,TRUE)</f>
        <v>#N/A</v>
      </c>
      <c r="AL65" s="107" t="e">
        <f ca="1">VLOOKUP($AG65,INDIRECT(CONCATENATE($CR65,"!",VLOOKUP($CR65,$AG$3:AL$8,AL$2,FALSE))),1,TRUE)</f>
        <v>#N/A</v>
      </c>
      <c r="AM65" s="107" t="e">
        <f ca="1">VLOOKUP($AG65,INDIRECT(CONCATENATE($CR65,"!",VLOOKUP($CR65,$AG$3:AM$8,AM$2,FALSE))),1,TRUE)</f>
        <v>#N/A</v>
      </c>
      <c r="AN65" s="107" t="e">
        <f ca="1">VLOOKUP($AG65,INDIRECT(CONCATENATE($CR65,"!",VLOOKUP($CR65,$AG$3:AN$8,AN$2,FALSE))),1,TRUE)</f>
        <v>#N/A</v>
      </c>
      <c r="AO65" s="107" t="e">
        <f ca="1">VLOOKUP($AG65,INDIRECT(CONCATENATE($CR65,"!",VLOOKUP($CR65,$AG$3:AO$8,AO$2,FALSE))),1,TRUE)</f>
        <v>#N/A</v>
      </c>
      <c r="AP65" s="107" t="e">
        <f ca="1">VLOOKUP($AG65,INDIRECT(CONCATENATE($CR65,"!",VLOOKUP($CR65,$AG$3:AP$8,AP$2,FALSE))),1,TRUE)</f>
        <v>#N/A</v>
      </c>
      <c r="AQ65" s="107" t="e">
        <f ca="1">VLOOKUP($AG65,INDIRECT(CONCATENATE($CR65,"!",VLOOKUP($CR65,$AG$3:AQ$8,AQ$2,FALSE))),1,TRUE)</f>
        <v>#N/A</v>
      </c>
      <c r="AR65" s="107" t="e">
        <f ca="1">VLOOKUP($AG65,INDIRECT(CONCATENATE($CR65,"!",VLOOKUP($CR65,$AG$3:AR$8,AR$2,FALSE))),1,TRUE)</f>
        <v>#N/A</v>
      </c>
      <c r="AS65" s="107" t="e">
        <f ca="1">VLOOKUP($AG65,INDIRECT(CONCATENATE($CR65,"!",VLOOKUP($CR65,$AG$3:AS$8,AS$2,FALSE))),1,TRUE)</f>
        <v>#N/A</v>
      </c>
      <c r="AT65" s="107" t="e">
        <f ca="1">VLOOKUP($AG65,INDIRECT(CONCATENATE($CR65,"!",VLOOKUP($CR65,$AG$3:AT$8,AT$2,FALSE))),1,TRUE)</f>
        <v>#N/A</v>
      </c>
      <c r="AU65" s="107"/>
      <c r="AV65" s="107"/>
      <c r="AW65" s="107"/>
      <c r="AX65" s="107"/>
      <c r="AY65" s="107"/>
      <c r="AZ65" s="107"/>
      <c r="BA65" s="71">
        <f t="shared" si="72"/>
        <v>1</v>
      </c>
      <c r="BB65" s="64">
        <f t="shared" si="72"/>
        <v>1</v>
      </c>
      <c r="BC65" s="64">
        <f t="shared" si="73"/>
        <v>1</v>
      </c>
      <c r="BD65" s="64">
        <f t="shared" si="73"/>
        <v>1</v>
      </c>
      <c r="BE65" s="64">
        <f t="shared" si="16"/>
        <v>1</v>
      </c>
      <c r="BF65" s="64">
        <f t="shared" si="17"/>
        <v>1</v>
      </c>
      <c r="BG65" s="64">
        <f t="shared" si="18"/>
        <v>1</v>
      </c>
      <c r="BH65" s="64">
        <f t="shared" si="74"/>
        <v>1</v>
      </c>
      <c r="BI65" s="64">
        <f t="shared" si="74"/>
        <v>1</v>
      </c>
      <c r="BJ65" s="64">
        <f t="shared" si="74"/>
        <v>1</v>
      </c>
      <c r="BK65" s="64">
        <f t="shared" si="74"/>
        <v>1</v>
      </c>
      <c r="BL65" s="64">
        <f t="shared" si="74"/>
        <v>1</v>
      </c>
      <c r="BM65" s="64">
        <f t="shared" si="74"/>
        <v>1</v>
      </c>
      <c r="BU65" s="72" t="e">
        <f>HLOOKUP(AE65,$BA$10:BT65,COUNTIF($AE$7:AE65,"&lt;&gt;"&amp;""),FALSE)</f>
        <v>#N/A</v>
      </c>
      <c r="BV65" s="64">
        <f t="shared" si="19"/>
        <v>1</v>
      </c>
      <c r="BW65" s="72" t="str">
        <f t="shared" si="20"/>
        <v/>
      </c>
      <c r="BX65" s="141" t="str">
        <f ca="1">IF(OR(AE65=$BB$10,AE65=$BD$10,AE65=$BK$10,AE65=$BL$10,AE65=$BM$10),VLOOKUP(BW65,INDIRECT(CONCATENATE(CR65,"!",HLOOKUP(AE65,$CU$10:CY65,CZ65,FALSE))),1,TRUE),"")</f>
        <v/>
      </c>
      <c r="BY65" s="107" t="e">
        <f t="shared" ca="1" si="56"/>
        <v>#N/A</v>
      </c>
      <c r="BZ65" s="107" t="e">
        <f t="shared" ca="1" si="57"/>
        <v>#N/A</v>
      </c>
      <c r="CA65" s="107" t="e">
        <f t="shared" ca="1" si="58"/>
        <v>#N/A</v>
      </c>
      <c r="CB65" s="107" t="e">
        <f t="shared" ca="1" si="59"/>
        <v>#N/A</v>
      </c>
      <c r="CC65" s="107" t="e">
        <f t="shared" ca="1" si="60"/>
        <v>#VALUE!</v>
      </c>
      <c r="CD65" s="73">
        <f>Worksheet!K60</f>
        <v>0</v>
      </c>
      <c r="CE65" s="73">
        <f>Worksheet!L60</f>
        <v>0</v>
      </c>
      <c r="CF65" s="73">
        <f>Worksheet!M60</f>
        <v>0</v>
      </c>
      <c r="CG65" s="73">
        <f>Worksheet!N60</f>
        <v>0</v>
      </c>
      <c r="CH65" s="73">
        <f>Worksheet!O60</f>
        <v>0</v>
      </c>
      <c r="CI65" s="159" t="e">
        <f t="shared" ca="1" si="61"/>
        <v>#VALUE!</v>
      </c>
      <c r="CJ65" s="159" t="e">
        <f t="shared" ca="1" si="62"/>
        <v>#VALUE!</v>
      </c>
      <c r="CK65" s="159" t="e">
        <f t="shared" ca="1" si="63"/>
        <v>#VALUE!</v>
      </c>
      <c r="CL65" s="159" t="e">
        <f t="shared" ca="1" si="64"/>
        <v>#VALUE!</v>
      </c>
      <c r="CM65" s="159" t="e">
        <f t="shared" ca="1" si="65"/>
        <v>#VALUE!</v>
      </c>
      <c r="CN65" s="136" t="e">
        <f t="shared" ca="1" si="66"/>
        <v>#N/A</v>
      </c>
      <c r="CO65" s="108">
        <f>Worksheet!Q60</f>
        <v>0</v>
      </c>
      <c r="CP65" s="63" t="str">
        <f t="shared" si="67"/>
        <v>1</v>
      </c>
      <c r="CQ65" s="138" t="e">
        <f t="shared" si="68"/>
        <v>#N/A</v>
      </c>
      <c r="CR65" s="63" t="str">
        <f t="shared" si="34"/>
        <v>Standard1</v>
      </c>
      <c r="CT65" s="117" t="str">
        <f t="shared" ca="1" si="69"/>
        <v>$B$4:$P$807</v>
      </c>
      <c r="CU65" s="107" t="str">
        <f>VLOOKUP($CR65,$CT$3:CU$8,2,FALSE)</f>
        <v>$I$189:$I$348</v>
      </c>
      <c r="CV65" s="107" t="str">
        <f>VLOOKUP($CR65,$CT$3:CV$8,3,FALSE)</f>
        <v>$I$349:$I$538</v>
      </c>
      <c r="CW65" s="107" t="str">
        <f>VLOOKUP($CR65,$CT$3:CW$8,4,FALSE)</f>
        <v>$I$539:$I$609</v>
      </c>
      <c r="CX65" s="107" t="str">
        <f>VLOOKUP($CR65,$CT$3:CX$8,5,FALSE)</f>
        <v>$I$610:$I$659</v>
      </c>
      <c r="CY65" s="107" t="str">
        <f>VLOOKUP($CR65,$CT$3:CY$8,6,FALSE)</f>
        <v>$I$660:$I$719</v>
      </c>
      <c r="CZ65" s="63">
        <f>COUNTIF($CU$10:CU65,"&lt;&gt;"&amp;"")</f>
        <v>56</v>
      </c>
      <c r="DB65" s="63" t="str">
        <f t="shared" si="70"/>
        <v/>
      </c>
      <c r="DC65" s="63" t="e">
        <f t="shared" ca="1" si="71"/>
        <v>#N/A</v>
      </c>
    </row>
    <row r="66" spans="17:107" x14ac:dyDescent="0.25">
      <c r="Q66" s="64" t="e">
        <f t="shared" ca="1" si="76"/>
        <v>#N/A</v>
      </c>
      <c r="R66" s="63" t="str">
        <f>IF(Worksheet!I61=$S$2,$S$2,IF(Worksheet!I61=$S$3,$S$3,$S$1))</f>
        <v>5502A</v>
      </c>
      <c r="S66" s="65" t="str">
        <f t="shared" ca="1" si="1"/>
        <v>*</v>
      </c>
      <c r="T66" s="60" t="e">
        <f t="shared" si="50"/>
        <v>#N/A</v>
      </c>
      <c r="U66" s="67">
        <f>IF(Worksheet!S61="%",ABS(Worksheet!Z61),ABS(Worksheet!U61))</f>
        <v>0</v>
      </c>
      <c r="V66" s="160">
        <f>IF(Worksheet!S61="%",Worksheet!AA61,Worksheet!S61)</f>
        <v>0</v>
      </c>
      <c r="W66" s="66" t="str">
        <f>IF(Worksheet!S61="%","",IF(Worksheet!Z61&lt;&gt;"",Worksheet!Z61,""))</f>
        <v/>
      </c>
      <c r="X66" s="66" t="str">
        <f>IF(Worksheet!S61="%","",IF(Worksheet!AA61&lt;&gt;"",Worksheet!AA61,""))</f>
        <v/>
      </c>
      <c r="Y66" s="68" t="str">
        <f t="shared" si="51"/>
        <v/>
      </c>
      <c r="Z66" s="68" t="str">
        <f t="shared" si="52"/>
        <v>0</v>
      </c>
      <c r="AA66" s="68" t="str">
        <f t="shared" si="53"/>
        <v>DC</v>
      </c>
      <c r="AB66" s="68" t="str">
        <f t="shared" si="11"/>
        <v>DC0</v>
      </c>
      <c r="AC66" s="68" t="str">
        <f>IF(Worksheet!H61&lt;&gt;"",Worksheet!H61,"")</f>
        <v/>
      </c>
      <c r="AD66" s="68" t="str">
        <f t="shared" si="49"/>
        <v/>
      </c>
      <c r="AE66" s="139" t="str">
        <f t="shared" si="54"/>
        <v>DC0</v>
      </c>
      <c r="AF66" s="140" t="e">
        <f>HLOOKUP(AE66,$AH$10:AZ66,COUNTIF($AE$7:AE66,"&lt;&gt;"&amp;""),FALSE)</f>
        <v>#N/A</v>
      </c>
      <c r="AG66" s="76" t="e">
        <f t="shared" si="55"/>
        <v>#N/A</v>
      </c>
      <c r="AH66" s="107" t="e">
        <f ca="1">VLOOKUP($AG66,INDIRECT(CONCATENATE($CR66,"!",VLOOKUP($CR66,$AG$3:AH$8,AH$2,FALSE))),1,TRUE)</f>
        <v>#N/A</v>
      </c>
      <c r="AI66" s="107" t="e">
        <f ca="1">VLOOKUP($AG66,INDIRECT(CONCATENATE($CR66,"!",VLOOKUP($CR66,$AG$3:AI$8,AI$2,FALSE))),1,TRUE)</f>
        <v>#N/A</v>
      </c>
      <c r="AJ66" s="107" t="e">
        <f ca="1">VLOOKUP($AG66,INDIRECT(CONCATENATE($CR66,"!",VLOOKUP($CR66,$AG$3:AJ$8,AJ$2,FALSE))),1,TRUE)</f>
        <v>#N/A</v>
      </c>
      <c r="AK66" s="107" t="e">
        <f ca="1">VLOOKUP($AG66,INDIRECT(CONCATENATE($CR66,"!",VLOOKUP($CR66,$AG$3:AK$8,AK$2,FALSE))),1,TRUE)</f>
        <v>#N/A</v>
      </c>
      <c r="AL66" s="107" t="e">
        <f ca="1">VLOOKUP($AG66,INDIRECT(CONCATENATE($CR66,"!",VLOOKUP($CR66,$AG$3:AL$8,AL$2,FALSE))),1,TRUE)</f>
        <v>#N/A</v>
      </c>
      <c r="AM66" s="107" t="e">
        <f ca="1">VLOOKUP($AG66,INDIRECT(CONCATENATE($CR66,"!",VLOOKUP($CR66,$AG$3:AM$8,AM$2,FALSE))),1,TRUE)</f>
        <v>#N/A</v>
      </c>
      <c r="AN66" s="107" t="e">
        <f ca="1">VLOOKUP($AG66,INDIRECT(CONCATENATE($CR66,"!",VLOOKUP($CR66,$AG$3:AN$8,AN$2,FALSE))),1,TRUE)</f>
        <v>#N/A</v>
      </c>
      <c r="AO66" s="107" t="e">
        <f ca="1">VLOOKUP($AG66,INDIRECT(CONCATENATE($CR66,"!",VLOOKUP($CR66,$AG$3:AO$8,AO$2,FALSE))),1,TRUE)</f>
        <v>#N/A</v>
      </c>
      <c r="AP66" s="107" t="e">
        <f ca="1">VLOOKUP($AG66,INDIRECT(CONCATENATE($CR66,"!",VLOOKUP($CR66,$AG$3:AP$8,AP$2,FALSE))),1,TRUE)</f>
        <v>#N/A</v>
      </c>
      <c r="AQ66" s="107" t="e">
        <f ca="1">VLOOKUP($AG66,INDIRECT(CONCATENATE($CR66,"!",VLOOKUP($CR66,$AG$3:AQ$8,AQ$2,FALSE))),1,TRUE)</f>
        <v>#N/A</v>
      </c>
      <c r="AR66" s="107" t="e">
        <f ca="1">VLOOKUP($AG66,INDIRECT(CONCATENATE($CR66,"!",VLOOKUP($CR66,$AG$3:AR$8,AR$2,FALSE))),1,TRUE)</f>
        <v>#N/A</v>
      </c>
      <c r="AS66" s="107" t="e">
        <f ca="1">VLOOKUP($AG66,INDIRECT(CONCATENATE($CR66,"!",VLOOKUP($CR66,$AG$3:AS$8,AS$2,FALSE))),1,TRUE)</f>
        <v>#N/A</v>
      </c>
      <c r="AT66" s="107" t="e">
        <f ca="1">VLOOKUP($AG66,INDIRECT(CONCATENATE($CR66,"!",VLOOKUP($CR66,$AG$3:AT$8,AT$2,FALSE))),1,TRUE)</f>
        <v>#N/A</v>
      </c>
      <c r="AU66" s="107"/>
      <c r="AV66" s="107"/>
      <c r="AW66" s="107"/>
      <c r="AX66" s="107"/>
      <c r="AY66" s="107"/>
      <c r="AZ66" s="107"/>
      <c r="BA66" s="71">
        <f t="shared" si="72"/>
        <v>1</v>
      </c>
      <c r="BB66" s="64">
        <f t="shared" si="72"/>
        <v>1</v>
      </c>
      <c r="BC66" s="64">
        <f t="shared" si="73"/>
        <v>1</v>
      </c>
      <c r="BD66" s="64">
        <f t="shared" si="73"/>
        <v>1</v>
      </c>
      <c r="BE66" s="64">
        <f t="shared" si="16"/>
        <v>1</v>
      </c>
      <c r="BF66" s="64">
        <f t="shared" si="17"/>
        <v>1</v>
      </c>
      <c r="BG66" s="64">
        <f t="shared" si="18"/>
        <v>1</v>
      </c>
      <c r="BH66" s="64">
        <f t="shared" si="74"/>
        <v>1</v>
      </c>
      <c r="BI66" s="64">
        <f t="shared" si="74"/>
        <v>1</v>
      </c>
      <c r="BJ66" s="64">
        <f t="shared" si="74"/>
        <v>1</v>
      </c>
      <c r="BK66" s="64">
        <f t="shared" si="74"/>
        <v>1</v>
      </c>
      <c r="BL66" s="64">
        <f t="shared" si="74"/>
        <v>1</v>
      </c>
      <c r="BM66" s="64">
        <f t="shared" si="74"/>
        <v>1</v>
      </c>
      <c r="BU66" s="72" t="e">
        <f>HLOOKUP(AE66,$BA$10:BT66,COUNTIF($AE$7:AE66,"&lt;&gt;"&amp;""),FALSE)</f>
        <v>#N/A</v>
      </c>
      <c r="BV66" s="64">
        <f t="shared" si="19"/>
        <v>1</v>
      </c>
      <c r="BW66" s="72" t="str">
        <f t="shared" si="20"/>
        <v/>
      </c>
      <c r="BX66" s="141" t="str">
        <f ca="1">IF(OR(AE66=$BB$10,AE66=$BD$10,AE66=$BK$10,AE66=$BL$10,AE66=$BM$10),VLOOKUP(BW66,INDIRECT(CONCATENATE(CR66,"!",HLOOKUP(AE66,$CU$10:CY66,CZ66,FALSE))),1,TRUE),"")</f>
        <v/>
      </c>
      <c r="BY66" s="107" t="e">
        <f t="shared" ca="1" si="56"/>
        <v>#N/A</v>
      </c>
      <c r="BZ66" s="107" t="e">
        <f t="shared" ca="1" si="57"/>
        <v>#N/A</v>
      </c>
      <c r="CA66" s="107" t="e">
        <f t="shared" ca="1" si="58"/>
        <v>#N/A</v>
      </c>
      <c r="CB66" s="107" t="e">
        <f t="shared" ca="1" si="59"/>
        <v>#N/A</v>
      </c>
      <c r="CC66" s="107" t="e">
        <f t="shared" ca="1" si="60"/>
        <v>#VALUE!</v>
      </c>
      <c r="CD66" s="73">
        <f>Worksheet!K61</f>
        <v>0</v>
      </c>
      <c r="CE66" s="73">
        <f>Worksheet!L61</f>
        <v>0</v>
      </c>
      <c r="CF66" s="73">
        <f>Worksheet!M61</f>
        <v>0</v>
      </c>
      <c r="CG66" s="73">
        <f>Worksheet!N61</f>
        <v>0</v>
      </c>
      <c r="CH66" s="73">
        <f>Worksheet!O61</f>
        <v>0</v>
      </c>
      <c r="CI66" s="159" t="e">
        <f t="shared" ca="1" si="61"/>
        <v>#VALUE!</v>
      </c>
      <c r="CJ66" s="159" t="e">
        <f t="shared" ca="1" si="62"/>
        <v>#VALUE!</v>
      </c>
      <c r="CK66" s="159" t="e">
        <f t="shared" ca="1" si="63"/>
        <v>#VALUE!</v>
      </c>
      <c r="CL66" s="159" t="e">
        <f t="shared" ca="1" si="64"/>
        <v>#VALUE!</v>
      </c>
      <c r="CM66" s="159" t="e">
        <f t="shared" ca="1" si="65"/>
        <v>#VALUE!</v>
      </c>
      <c r="CN66" s="136" t="e">
        <f t="shared" ca="1" si="66"/>
        <v>#N/A</v>
      </c>
      <c r="CO66" s="108">
        <f>Worksheet!Q61</f>
        <v>0</v>
      </c>
      <c r="CP66" s="63" t="str">
        <f t="shared" si="67"/>
        <v>1</v>
      </c>
      <c r="CQ66" s="138" t="e">
        <f t="shared" si="68"/>
        <v>#N/A</v>
      </c>
      <c r="CR66" s="63" t="str">
        <f t="shared" si="34"/>
        <v>Standard1</v>
      </c>
      <c r="CT66" s="117" t="str">
        <f t="shared" ca="1" si="69"/>
        <v>$B$4:$P$807</v>
      </c>
      <c r="CU66" s="107" t="str">
        <f>VLOOKUP($CR66,$CT$3:CU$8,2,FALSE)</f>
        <v>$I$189:$I$348</v>
      </c>
      <c r="CV66" s="107" t="str">
        <f>VLOOKUP($CR66,$CT$3:CV$8,3,FALSE)</f>
        <v>$I$349:$I$538</v>
      </c>
      <c r="CW66" s="107" t="str">
        <f>VLOOKUP($CR66,$CT$3:CW$8,4,FALSE)</f>
        <v>$I$539:$I$609</v>
      </c>
      <c r="CX66" s="107" t="str">
        <f>VLOOKUP($CR66,$CT$3:CX$8,5,FALSE)</f>
        <v>$I$610:$I$659</v>
      </c>
      <c r="CY66" s="107" t="str">
        <f>VLOOKUP($CR66,$CT$3:CY$8,6,FALSE)</f>
        <v>$I$660:$I$719</v>
      </c>
      <c r="CZ66" s="63">
        <f>COUNTIF($CU$10:CU66,"&lt;&gt;"&amp;"")</f>
        <v>57</v>
      </c>
      <c r="DB66" s="63" t="str">
        <f t="shared" si="70"/>
        <v/>
      </c>
      <c r="DC66" s="63" t="e">
        <f t="shared" ca="1" si="71"/>
        <v>#N/A</v>
      </c>
    </row>
    <row r="67" spans="17:107" x14ac:dyDescent="0.25">
      <c r="Q67" s="64" t="e">
        <f t="shared" ca="1" si="76"/>
        <v>#N/A</v>
      </c>
      <c r="R67" s="63" t="str">
        <f>IF(Worksheet!I62=$S$2,$S$2,IF(Worksheet!I62=$S$3,$S$3,$S$1))</f>
        <v>5502A</v>
      </c>
      <c r="S67" s="65" t="str">
        <f t="shared" ca="1" si="1"/>
        <v>*</v>
      </c>
      <c r="T67" s="60" t="e">
        <f t="shared" si="50"/>
        <v>#N/A</v>
      </c>
      <c r="U67" s="67">
        <f>IF(Worksheet!S62="%",ABS(Worksheet!Z62),ABS(Worksheet!U62))</f>
        <v>0</v>
      </c>
      <c r="V67" s="160">
        <f>IF(Worksheet!S62="%",Worksheet!AA62,Worksheet!S62)</f>
        <v>0</v>
      </c>
      <c r="W67" s="66" t="str">
        <f>IF(Worksheet!S62="%","",IF(Worksheet!Z62&lt;&gt;"",Worksheet!Z62,""))</f>
        <v/>
      </c>
      <c r="X67" s="66" t="str">
        <f>IF(Worksheet!S62="%","",IF(Worksheet!AA62&lt;&gt;"",Worksheet!AA62,""))</f>
        <v/>
      </c>
      <c r="Y67" s="68" t="str">
        <f t="shared" si="51"/>
        <v/>
      </c>
      <c r="Z67" s="68" t="str">
        <f t="shared" si="52"/>
        <v>0</v>
      </c>
      <c r="AA67" s="68" t="str">
        <f t="shared" si="53"/>
        <v>DC</v>
      </c>
      <c r="AB67" s="68" t="str">
        <f t="shared" si="11"/>
        <v>DC0</v>
      </c>
      <c r="AC67" s="68" t="str">
        <f>IF(Worksheet!H62&lt;&gt;"",Worksheet!H62,"")</f>
        <v/>
      </c>
      <c r="AD67" s="68" t="str">
        <f t="shared" si="49"/>
        <v/>
      </c>
      <c r="AE67" s="139" t="str">
        <f t="shared" si="54"/>
        <v>DC0</v>
      </c>
      <c r="AF67" s="140" t="e">
        <f>HLOOKUP(AE67,$AH$10:AZ67,COUNTIF($AE$7:AE67,"&lt;&gt;"&amp;""),FALSE)</f>
        <v>#N/A</v>
      </c>
      <c r="AG67" s="76" t="e">
        <f t="shared" si="55"/>
        <v>#N/A</v>
      </c>
      <c r="AH67" s="107" t="e">
        <f ca="1">VLOOKUP($AG67,INDIRECT(CONCATENATE($CR67,"!",VLOOKUP($CR67,$AG$3:AH$8,AH$2,FALSE))),1,TRUE)</f>
        <v>#N/A</v>
      </c>
      <c r="AI67" s="107" t="e">
        <f ca="1">VLOOKUP($AG67,INDIRECT(CONCATENATE($CR67,"!",VLOOKUP($CR67,$AG$3:AI$8,AI$2,FALSE))),1,TRUE)</f>
        <v>#N/A</v>
      </c>
      <c r="AJ67" s="107" t="e">
        <f ca="1">VLOOKUP($AG67,INDIRECT(CONCATENATE($CR67,"!",VLOOKUP($CR67,$AG$3:AJ$8,AJ$2,FALSE))),1,TRUE)</f>
        <v>#N/A</v>
      </c>
      <c r="AK67" s="107" t="e">
        <f ca="1">VLOOKUP($AG67,INDIRECT(CONCATENATE($CR67,"!",VLOOKUP($CR67,$AG$3:AK$8,AK$2,FALSE))),1,TRUE)</f>
        <v>#N/A</v>
      </c>
      <c r="AL67" s="107" t="e">
        <f ca="1">VLOOKUP($AG67,INDIRECT(CONCATENATE($CR67,"!",VLOOKUP($CR67,$AG$3:AL$8,AL$2,FALSE))),1,TRUE)</f>
        <v>#N/A</v>
      </c>
      <c r="AM67" s="107" t="e">
        <f ca="1">VLOOKUP($AG67,INDIRECT(CONCATENATE($CR67,"!",VLOOKUP($CR67,$AG$3:AM$8,AM$2,FALSE))),1,TRUE)</f>
        <v>#N/A</v>
      </c>
      <c r="AN67" s="107" t="e">
        <f ca="1">VLOOKUP($AG67,INDIRECT(CONCATENATE($CR67,"!",VLOOKUP($CR67,$AG$3:AN$8,AN$2,FALSE))),1,TRUE)</f>
        <v>#N/A</v>
      </c>
      <c r="AO67" s="107" t="e">
        <f ca="1">VLOOKUP($AG67,INDIRECT(CONCATENATE($CR67,"!",VLOOKUP($CR67,$AG$3:AO$8,AO$2,FALSE))),1,TRUE)</f>
        <v>#N/A</v>
      </c>
      <c r="AP67" s="107" t="e">
        <f ca="1">VLOOKUP($AG67,INDIRECT(CONCATENATE($CR67,"!",VLOOKUP($CR67,$AG$3:AP$8,AP$2,FALSE))),1,TRUE)</f>
        <v>#N/A</v>
      </c>
      <c r="AQ67" s="107" t="e">
        <f ca="1">VLOOKUP($AG67,INDIRECT(CONCATENATE($CR67,"!",VLOOKUP($CR67,$AG$3:AQ$8,AQ$2,FALSE))),1,TRUE)</f>
        <v>#N/A</v>
      </c>
      <c r="AR67" s="107" t="e">
        <f ca="1">VLOOKUP($AG67,INDIRECT(CONCATENATE($CR67,"!",VLOOKUP($CR67,$AG$3:AR$8,AR$2,FALSE))),1,TRUE)</f>
        <v>#N/A</v>
      </c>
      <c r="AS67" s="107" t="e">
        <f ca="1">VLOOKUP($AG67,INDIRECT(CONCATENATE($CR67,"!",VLOOKUP($CR67,$AG$3:AS$8,AS$2,FALSE))),1,TRUE)</f>
        <v>#N/A</v>
      </c>
      <c r="AT67" s="107" t="e">
        <f ca="1">VLOOKUP($AG67,INDIRECT(CONCATENATE($CR67,"!",VLOOKUP($CR67,$AG$3:AT$8,AT$2,FALSE))),1,TRUE)</f>
        <v>#N/A</v>
      </c>
      <c r="AU67" s="107"/>
      <c r="AV67" s="107"/>
      <c r="AW67" s="107"/>
      <c r="AX67" s="107"/>
      <c r="AY67" s="107"/>
      <c r="AZ67" s="107"/>
      <c r="BA67" s="71">
        <f t="shared" si="72"/>
        <v>1</v>
      </c>
      <c r="BB67" s="64">
        <f t="shared" si="72"/>
        <v>1</v>
      </c>
      <c r="BC67" s="64">
        <f t="shared" si="73"/>
        <v>1</v>
      </c>
      <c r="BD67" s="64">
        <f t="shared" si="73"/>
        <v>1</v>
      </c>
      <c r="BE67" s="64">
        <f t="shared" si="16"/>
        <v>1</v>
      </c>
      <c r="BF67" s="64">
        <f t="shared" si="17"/>
        <v>1</v>
      </c>
      <c r="BG67" s="64">
        <f t="shared" si="18"/>
        <v>1</v>
      </c>
      <c r="BH67" s="64">
        <f t="shared" si="74"/>
        <v>1</v>
      </c>
      <c r="BI67" s="64">
        <f t="shared" si="74"/>
        <v>1</v>
      </c>
      <c r="BJ67" s="64">
        <f t="shared" si="74"/>
        <v>1</v>
      </c>
      <c r="BK67" s="64">
        <f t="shared" si="74"/>
        <v>1</v>
      </c>
      <c r="BL67" s="64">
        <f t="shared" si="74"/>
        <v>1</v>
      </c>
      <c r="BM67" s="64">
        <f t="shared" si="74"/>
        <v>1</v>
      </c>
      <c r="BU67" s="72" t="e">
        <f>HLOOKUP(AE67,$BA$10:BT67,COUNTIF($AE$7:AE67,"&lt;&gt;"&amp;""),FALSE)</f>
        <v>#N/A</v>
      </c>
      <c r="BV67" s="64">
        <f t="shared" si="19"/>
        <v>1</v>
      </c>
      <c r="BW67" s="72" t="str">
        <f t="shared" si="20"/>
        <v/>
      </c>
      <c r="BX67" s="141" t="str">
        <f ca="1">IF(OR(AE67=$BB$10,AE67=$BD$10,AE67=$BK$10,AE67=$BL$10,AE67=$BM$10),VLOOKUP(BW67,INDIRECT(CONCATENATE(CR67,"!",HLOOKUP(AE67,$CU$10:CY67,CZ67,FALSE))),1,TRUE),"")</f>
        <v/>
      </c>
      <c r="BY67" s="107" t="e">
        <f t="shared" ca="1" si="56"/>
        <v>#N/A</v>
      </c>
      <c r="BZ67" s="107" t="e">
        <f t="shared" ca="1" si="57"/>
        <v>#N/A</v>
      </c>
      <c r="CA67" s="107" t="e">
        <f t="shared" ca="1" si="58"/>
        <v>#N/A</v>
      </c>
      <c r="CB67" s="107" t="e">
        <f t="shared" ca="1" si="59"/>
        <v>#N/A</v>
      </c>
      <c r="CC67" s="107" t="e">
        <f t="shared" ca="1" si="60"/>
        <v>#VALUE!</v>
      </c>
      <c r="CD67" s="73">
        <f>Worksheet!K62</f>
        <v>0</v>
      </c>
      <c r="CE67" s="73">
        <f>Worksheet!L62</f>
        <v>0</v>
      </c>
      <c r="CF67" s="73">
        <f>Worksheet!M62</f>
        <v>0</v>
      </c>
      <c r="CG67" s="73">
        <f>Worksheet!N62</f>
        <v>0</v>
      </c>
      <c r="CH67" s="73">
        <f>Worksheet!O62</f>
        <v>0</v>
      </c>
      <c r="CI67" s="159" t="e">
        <f t="shared" ca="1" si="61"/>
        <v>#VALUE!</v>
      </c>
      <c r="CJ67" s="159" t="e">
        <f t="shared" ca="1" si="62"/>
        <v>#VALUE!</v>
      </c>
      <c r="CK67" s="159" t="e">
        <f t="shared" ca="1" si="63"/>
        <v>#VALUE!</v>
      </c>
      <c r="CL67" s="159" t="e">
        <f t="shared" ca="1" si="64"/>
        <v>#VALUE!</v>
      </c>
      <c r="CM67" s="159" t="e">
        <f t="shared" ca="1" si="65"/>
        <v>#VALUE!</v>
      </c>
      <c r="CN67" s="136" t="e">
        <f t="shared" ca="1" si="66"/>
        <v>#N/A</v>
      </c>
      <c r="CO67" s="108">
        <f>Worksheet!Q62</f>
        <v>0</v>
      </c>
      <c r="CP67" s="63" t="str">
        <f t="shared" si="67"/>
        <v>1</v>
      </c>
      <c r="CQ67" s="138" t="e">
        <f t="shared" si="68"/>
        <v>#N/A</v>
      </c>
      <c r="CR67" s="63" t="str">
        <f t="shared" si="34"/>
        <v>Standard1</v>
      </c>
      <c r="CT67" s="117" t="str">
        <f t="shared" ca="1" si="69"/>
        <v>$B$4:$P$807</v>
      </c>
      <c r="CU67" s="107" t="str">
        <f>VLOOKUP($CR67,$CT$3:CU$8,2,FALSE)</f>
        <v>$I$189:$I$348</v>
      </c>
      <c r="CV67" s="107" t="str">
        <f>VLOOKUP($CR67,$CT$3:CV$8,3,FALSE)</f>
        <v>$I$349:$I$538</v>
      </c>
      <c r="CW67" s="107" t="str">
        <f>VLOOKUP($CR67,$CT$3:CW$8,4,FALSE)</f>
        <v>$I$539:$I$609</v>
      </c>
      <c r="CX67" s="107" t="str">
        <f>VLOOKUP($CR67,$CT$3:CX$8,5,FALSE)</f>
        <v>$I$610:$I$659</v>
      </c>
      <c r="CY67" s="107" t="str">
        <f>VLOOKUP($CR67,$CT$3:CY$8,6,FALSE)</f>
        <v>$I$660:$I$719</v>
      </c>
      <c r="CZ67" s="63">
        <f>COUNTIF($CU$10:CU67,"&lt;&gt;"&amp;"")</f>
        <v>58</v>
      </c>
      <c r="DB67" s="63" t="str">
        <f t="shared" si="70"/>
        <v/>
      </c>
      <c r="DC67" s="63" t="e">
        <f t="shared" ca="1" si="71"/>
        <v>#N/A</v>
      </c>
    </row>
    <row r="68" spans="17:107" x14ac:dyDescent="0.25">
      <c r="Q68" s="64" t="e">
        <f t="shared" ca="1" si="76"/>
        <v>#N/A</v>
      </c>
      <c r="R68" s="63" t="str">
        <f>IF(Worksheet!I63=$S$2,$S$2,IF(Worksheet!I63=$S$3,$S$3,$S$1))</f>
        <v>5502A</v>
      </c>
      <c r="S68" s="65" t="str">
        <f t="shared" ca="1" si="1"/>
        <v>*</v>
      </c>
      <c r="T68" s="60" t="e">
        <f t="shared" si="50"/>
        <v>#N/A</v>
      </c>
      <c r="U68" s="67">
        <f>IF(Worksheet!S63="%",ABS(Worksheet!Z63),ABS(Worksheet!U63))</f>
        <v>0</v>
      </c>
      <c r="V68" s="160">
        <f>IF(Worksheet!S63="%",Worksheet!AA63,Worksheet!S63)</f>
        <v>0</v>
      </c>
      <c r="W68" s="66" t="str">
        <f>IF(Worksheet!S63="%","",IF(Worksheet!Z63&lt;&gt;"",Worksheet!Z63,""))</f>
        <v/>
      </c>
      <c r="X68" s="66" t="str">
        <f>IF(Worksheet!S63="%","",IF(Worksheet!AA63&lt;&gt;"",Worksheet!AA63,""))</f>
        <v/>
      </c>
      <c r="Y68" s="68" t="str">
        <f t="shared" si="51"/>
        <v/>
      </c>
      <c r="Z68" s="68" t="str">
        <f t="shared" si="52"/>
        <v>0</v>
      </c>
      <c r="AA68" s="68" t="str">
        <f t="shared" si="53"/>
        <v>DC</v>
      </c>
      <c r="AB68" s="68" t="str">
        <f t="shared" si="11"/>
        <v>DC0</v>
      </c>
      <c r="AC68" s="68" t="str">
        <f>IF(Worksheet!H63&lt;&gt;"",Worksheet!H63,"")</f>
        <v/>
      </c>
      <c r="AD68" s="68" t="str">
        <f t="shared" si="49"/>
        <v/>
      </c>
      <c r="AE68" s="139" t="str">
        <f t="shared" si="54"/>
        <v>DC0</v>
      </c>
      <c r="AF68" s="140" t="e">
        <f>HLOOKUP(AE68,$AH$10:AZ68,COUNTIF($AE$7:AE68,"&lt;&gt;"&amp;""),FALSE)</f>
        <v>#N/A</v>
      </c>
      <c r="AG68" s="76" t="e">
        <f t="shared" si="55"/>
        <v>#N/A</v>
      </c>
      <c r="AH68" s="107" t="e">
        <f ca="1">VLOOKUP($AG68,INDIRECT(CONCATENATE($CR68,"!",VLOOKUP($CR68,$AG$3:AH$8,AH$2,FALSE))),1,TRUE)</f>
        <v>#N/A</v>
      </c>
      <c r="AI68" s="107" t="e">
        <f ca="1">VLOOKUP($AG68,INDIRECT(CONCATENATE($CR68,"!",VLOOKUP($CR68,$AG$3:AI$8,AI$2,FALSE))),1,TRUE)</f>
        <v>#N/A</v>
      </c>
      <c r="AJ68" s="107" t="e">
        <f ca="1">VLOOKUP($AG68,INDIRECT(CONCATENATE($CR68,"!",VLOOKUP($CR68,$AG$3:AJ$8,AJ$2,FALSE))),1,TRUE)</f>
        <v>#N/A</v>
      </c>
      <c r="AK68" s="107" t="e">
        <f ca="1">VLOOKUP($AG68,INDIRECT(CONCATENATE($CR68,"!",VLOOKUP($CR68,$AG$3:AK$8,AK$2,FALSE))),1,TRUE)</f>
        <v>#N/A</v>
      </c>
      <c r="AL68" s="107" t="e">
        <f ca="1">VLOOKUP($AG68,INDIRECT(CONCATENATE($CR68,"!",VLOOKUP($CR68,$AG$3:AL$8,AL$2,FALSE))),1,TRUE)</f>
        <v>#N/A</v>
      </c>
      <c r="AM68" s="107" t="e">
        <f ca="1">VLOOKUP($AG68,INDIRECT(CONCATENATE($CR68,"!",VLOOKUP($CR68,$AG$3:AM$8,AM$2,FALSE))),1,TRUE)</f>
        <v>#N/A</v>
      </c>
      <c r="AN68" s="107" t="e">
        <f ca="1">VLOOKUP($AG68,INDIRECT(CONCATENATE($CR68,"!",VLOOKUP($CR68,$AG$3:AN$8,AN$2,FALSE))),1,TRUE)</f>
        <v>#N/A</v>
      </c>
      <c r="AO68" s="107" t="e">
        <f ca="1">VLOOKUP($AG68,INDIRECT(CONCATENATE($CR68,"!",VLOOKUP($CR68,$AG$3:AO$8,AO$2,FALSE))),1,TRUE)</f>
        <v>#N/A</v>
      </c>
      <c r="AP68" s="107" t="e">
        <f ca="1">VLOOKUP($AG68,INDIRECT(CONCATENATE($CR68,"!",VLOOKUP($CR68,$AG$3:AP$8,AP$2,FALSE))),1,TRUE)</f>
        <v>#N/A</v>
      </c>
      <c r="AQ68" s="107" t="e">
        <f ca="1">VLOOKUP($AG68,INDIRECT(CONCATENATE($CR68,"!",VLOOKUP($CR68,$AG$3:AQ$8,AQ$2,FALSE))),1,TRUE)</f>
        <v>#N/A</v>
      </c>
      <c r="AR68" s="107" t="e">
        <f ca="1">VLOOKUP($AG68,INDIRECT(CONCATENATE($CR68,"!",VLOOKUP($CR68,$AG$3:AR$8,AR$2,FALSE))),1,TRUE)</f>
        <v>#N/A</v>
      </c>
      <c r="AS68" s="107" t="e">
        <f ca="1">VLOOKUP($AG68,INDIRECT(CONCATENATE($CR68,"!",VLOOKUP($CR68,$AG$3:AS$8,AS$2,FALSE))),1,TRUE)</f>
        <v>#N/A</v>
      </c>
      <c r="AT68" s="107" t="e">
        <f ca="1">VLOOKUP($AG68,INDIRECT(CONCATENATE($CR68,"!",VLOOKUP($CR68,$AG$3:AT$8,AT$2,FALSE))),1,TRUE)</f>
        <v>#N/A</v>
      </c>
      <c r="AU68" s="107"/>
      <c r="AV68" s="107"/>
      <c r="AW68" s="107"/>
      <c r="AX68" s="107"/>
      <c r="AY68" s="107"/>
      <c r="AZ68" s="107"/>
      <c r="BA68" s="71">
        <f t="shared" si="72"/>
        <v>1</v>
      </c>
      <c r="BB68" s="64">
        <f t="shared" si="72"/>
        <v>1</v>
      </c>
      <c r="BC68" s="64">
        <f t="shared" si="73"/>
        <v>1</v>
      </c>
      <c r="BD68" s="64">
        <f t="shared" si="73"/>
        <v>1</v>
      </c>
      <c r="BE68" s="64">
        <f t="shared" si="16"/>
        <v>1</v>
      </c>
      <c r="BF68" s="64">
        <f t="shared" si="17"/>
        <v>1</v>
      </c>
      <c r="BG68" s="64">
        <f t="shared" si="18"/>
        <v>1</v>
      </c>
      <c r="BH68" s="64">
        <f t="shared" si="74"/>
        <v>1</v>
      </c>
      <c r="BI68" s="64">
        <f t="shared" si="74"/>
        <v>1</v>
      </c>
      <c r="BJ68" s="64">
        <f t="shared" si="74"/>
        <v>1</v>
      </c>
      <c r="BK68" s="64">
        <f t="shared" si="74"/>
        <v>1</v>
      </c>
      <c r="BL68" s="64">
        <f t="shared" si="74"/>
        <v>1</v>
      </c>
      <c r="BM68" s="64">
        <f t="shared" si="74"/>
        <v>1</v>
      </c>
      <c r="BU68" s="72" t="e">
        <f>HLOOKUP(AE68,$BA$10:BT68,COUNTIF($AE$7:AE68,"&lt;&gt;"&amp;""),FALSE)</f>
        <v>#N/A</v>
      </c>
      <c r="BV68" s="64">
        <f t="shared" si="19"/>
        <v>1</v>
      </c>
      <c r="BW68" s="72" t="str">
        <f t="shared" si="20"/>
        <v/>
      </c>
      <c r="BX68" s="141" t="str">
        <f ca="1">IF(OR(AE68=$BB$10,AE68=$BD$10,AE68=$BK$10,AE68=$BL$10,AE68=$BM$10),VLOOKUP(BW68,INDIRECT(CONCATENATE(CR68,"!",HLOOKUP(AE68,$CU$10:CY68,CZ68,FALSE))),1,TRUE),"")</f>
        <v/>
      </c>
      <c r="BY68" s="107" t="e">
        <f t="shared" ca="1" si="56"/>
        <v>#N/A</v>
      </c>
      <c r="BZ68" s="107" t="e">
        <f t="shared" ca="1" si="57"/>
        <v>#N/A</v>
      </c>
      <c r="CA68" s="107" t="e">
        <f t="shared" ca="1" si="58"/>
        <v>#N/A</v>
      </c>
      <c r="CB68" s="107" t="e">
        <f t="shared" ca="1" si="59"/>
        <v>#N/A</v>
      </c>
      <c r="CC68" s="107" t="e">
        <f t="shared" ca="1" si="60"/>
        <v>#VALUE!</v>
      </c>
      <c r="CD68" s="73">
        <f>Worksheet!K63</f>
        <v>0</v>
      </c>
      <c r="CE68" s="73">
        <f>Worksheet!L63</f>
        <v>0</v>
      </c>
      <c r="CF68" s="73">
        <f>Worksheet!M63</f>
        <v>0</v>
      </c>
      <c r="CG68" s="73">
        <f>Worksheet!N63</f>
        <v>0</v>
      </c>
      <c r="CH68" s="73">
        <f>Worksheet!O63</f>
        <v>0</v>
      </c>
      <c r="CI68" s="159" t="e">
        <f t="shared" ca="1" si="61"/>
        <v>#VALUE!</v>
      </c>
      <c r="CJ68" s="159" t="e">
        <f t="shared" ca="1" si="62"/>
        <v>#VALUE!</v>
      </c>
      <c r="CK68" s="159" t="e">
        <f t="shared" ca="1" si="63"/>
        <v>#VALUE!</v>
      </c>
      <c r="CL68" s="159" t="e">
        <f t="shared" ca="1" si="64"/>
        <v>#VALUE!</v>
      </c>
      <c r="CM68" s="159" t="e">
        <f t="shared" ca="1" si="65"/>
        <v>#VALUE!</v>
      </c>
      <c r="CN68" s="136" t="e">
        <f t="shared" ca="1" si="66"/>
        <v>#N/A</v>
      </c>
      <c r="CO68" s="108">
        <f>Worksheet!Q63</f>
        <v>0</v>
      </c>
      <c r="CP68" s="63" t="str">
        <f t="shared" si="67"/>
        <v>1</v>
      </c>
      <c r="CQ68" s="138" t="e">
        <f t="shared" si="68"/>
        <v>#N/A</v>
      </c>
      <c r="CR68" s="63" t="str">
        <f t="shared" si="34"/>
        <v>Standard1</v>
      </c>
      <c r="CT68" s="117" t="str">
        <f t="shared" ca="1" si="69"/>
        <v>$B$4:$P$807</v>
      </c>
      <c r="CU68" s="107" t="str">
        <f>VLOOKUP($CR68,$CT$3:CU$8,2,FALSE)</f>
        <v>$I$189:$I$348</v>
      </c>
      <c r="CV68" s="107" t="str">
        <f>VLOOKUP($CR68,$CT$3:CV$8,3,FALSE)</f>
        <v>$I$349:$I$538</v>
      </c>
      <c r="CW68" s="107" t="str">
        <f>VLOOKUP($CR68,$CT$3:CW$8,4,FALSE)</f>
        <v>$I$539:$I$609</v>
      </c>
      <c r="CX68" s="107" t="str">
        <f>VLOOKUP($CR68,$CT$3:CX$8,5,FALSE)</f>
        <v>$I$610:$I$659</v>
      </c>
      <c r="CY68" s="107" t="str">
        <f>VLOOKUP($CR68,$CT$3:CY$8,6,FALSE)</f>
        <v>$I$660:$I$719</v>
      </c>
      <c r="CZ68" s="63">
        <f>COUNTIF($CU$10:CU68,"&lt;&gt;"&amp;"")</f>
        <v>59</v>
      </c>
      <c r="DB68" s="63" t="str">
        <f t="shared" si="70"/>
        <v/>
      </c>
      <c r="DC68" s="63" t="e">
        <f t="shared" ca="1" si="71"/>
        <v>#N/A</v>
      </c>
    </row>
    <row r="69" spans="17:107" x14ac:dyDescent="0.25">
      <c r="Q69" s="64" t="e">
        <f t="shared" ca="1" si="76"/>
        <v>#N/A</v>
      </c>
      <c r="R69" s="63" t="str">
        <f>IF(Worksheet!I64=$S$2,$S$2,IF(Worksheet!I64=$S$3,$S$3,$S$1))</f>
        <v>5502A</v>
      </c>
      <c r="S69" s="65" t="str">
        <f t="shared" ca="1" si="1"/>
        <v>*</v>
      </c>
      <c r="T69" s="60" t="e">
        <f t="shared" si="50"/>
        <v>#N/A</v>
      </c>
      <c r="U69" s="67">
        <f>IF(Worksheet!S64="%",ABS(Worksheet!Z64),ABS(Worksheet!U64))</f>
        <v>0</v>
      </c>
      <c r="V69" s="160">
        <f>IF(Worksheet!S64="%",Worksheet!AA64,Worksheet!S64)</f>
        <v>0</v>
      </c>
      <c r="W69" s="66" t="str">
        <f>IF(Worksheet!S64="%","",IF(Worksheet!Z64&lt;&gt;"",Worksheet!Z64,""))</f>
        <v/>
      </c>
      <c r="X69" s="66" t="str">
        <f>IF(Worksheet!S64="%","",IF(Worksheet!AA64&lt;&gt;"",Worksheet!AA64,""))</f>
        <v/>
      </c>
      <c r="Y69" s="68" t="str">
        <f t="shared" si="51"/>
        <v/>
      </c>
      <c r="Z69" s="68" t="str">
        <f t="shared" si="52"/>
        <v>0</v>
      </c>
      <c r="AA69" s="68" t="str">
        <f t="shared" si="53"/>
        <v>DC</v>
      </c>
      <c r="AB69" s="68" t="str">
        <f t="shared" si="11"/>
        <v>DC0</v>
      </c>
      <c r="AC69" s="68" t="str">
        <f>IF(Worksheet!H64&lt;&gt;"",Worksheet!H64,"")</f>
        <v/>
      </c>
      <c r="AD69" s="68" t="str">
        <f t="shared" si="49"/>
        <v/>
      </c>
      <c r="AE69" s="139" t="str">
        <f t="shared" si="54"/>
        <v>DC0</v>
      </c>
      <c r="AF69" s="140" t="e">
        <f>HLOOKUP(AE69,$AH$10:AZ69,COUNTIF($AE$7:AE69,"&lt;&gt;"&amp;""),FALSE)</f>
        <v>#N/A</v>
      </c>
      <c r="AG69" s="76" t="e">
        <f t="shared" si="55"/>
        <v>#N/A</v>
      </c>
      <c r="AH69" s="107" t="e">
        <f ca="1">VLOOKUP($AG69,INDIRECT(CONCATENATE($CR69,"!",VLOOKUP($CR69,$AG$3:AH$8,AH$2,FALSE))),1,TRUE)</f>
        <v>#N/A</v>
      </c>
      <c r="AI69" s="107" t="e">
        <f ca="1">VLOOKUP($AG69,INDIRECT(CONCATENATE($CR69,"!",VLOOKUP($CR69,$AG$3:AI$8,AI$2,FALSE))),1,TRUE)</f>
        <v>#N/A</v>
      </c>
      <c r="AJ69" s="107" t="e">
        <f ca="1">VLOOKUP($AG69,INDIRECT(CONCATENATE($CR69,"!",VLOOKUP($CR69,$AG$3:AJ$8,AJ$2,FALSE))),1,TRUE)</f>
        <v>#N/A</v>
      </c>
      <c r="AK69" s="107" t="e">
        <f ca="1">VLOOKUP($AG69,INDIRECT(CONCATENATE($CR69,"!",VLOOKUP($CR69,$AG$3:AK$8,AK$2,FALSE))),1,TRUE)</f>
        <v>#N/A</v>
      </c>
      <c r="AL69" s="107" t="e">
        <f ca="1">VLOOKUP($AG69,INDIRECT(CONCATENATE($CR69,"!",VLOOKUP($CR69,$AG$3:AL$8,AL$2,FALSE))),1,TRUE)</f>
        <v>#N/A</v>
      </c>
      <c r="AM69" s="107" t="e">
        <f ca="1">VLOOKUP($AG69,INDIRECT(CONCATENATE($CR69,"!",VLOOKUP($CR69,$AG$3:AM$8,AM$2,FALSE))),1,TRUE)</f>
        <v>#N/A</v>
      </c>
      <c r="AN69" s="107" t="e">
        <f ca="1">VLOOKUP($AG69,INDIRECT(CONCATENATE($CR69,"!",VLOOKUP($CR69,$AG$3:AN$8,AN$2,FALSE))),1,TRUE)</f>
        <v>#N/A</v>
      </c>
      <c r="AO69" s="107" t="e">
        <f ca="1">VLOOKUP($AG69,INDIRECT(CONCATENATE($CR69,"!",VLOOKUP($CR69,$AG$3:AO$8,AO$2,FALSE))),1,TRUE)</f>
        <v>#N/A</v>
      </c>
      <c r="AP69" s="107" t="e">
        <f ca="1">VLOOKUP($AG69,INDIRECT(CONCATENATE($CR69,"!",VLOOKUP($CR69,$AG$3:AP$8,AP$2,FALSE))),1,TRUE)</f>
        <v>#N/A</v>
      </c>
      <c r="AQ69" s="107" t="e">
        <f ca="1">VLOOKUP($AG69,INDIRECT(CONCATENATE($CR69,"!",VLOOKUP($CR69,$AG$3:AQ$8,AQ$2,FALSE))),1,TRUE)</f>
        <v>#N/A</v>
      </c>
      <c r="AR69" s="107" t="e">
        <f ca="1">VLOOKUP($AG69,INDIRECT(CONCATENATE($CR69,"!",VLOOKUP($CR69,$AG$3:AR$8,AR$2,FALSE))),1,TRUE)</f>
        <v>#N/A</v>
      </c>
      <c r="AS69" s="107" t="e">
        <f ca="1">VLOOKUP($AG69,INDIRECT(CONCATENATE($CR69,"!",VLOOKUP($CR69,$AG$3:AS$8,AS$2,FALSE))),1,TRUE)</f>
        <v>#N/A</v>
      </c>
      <c r="AT69" s="107" t="e">
        <f ca="1">VLOOKUP($AG69,INDIRECT(CONCATENATE($CR69,"!",VLOOKUP($CR69,$AG$3:AT$8,AT$2,FALSE))),1,TRUE)</f>
        <v>#N/A</v>
      </c>
      <c r="AU69" s="107"/>
      <c r="AV69" s="107"/>
      <c r="AW69" s="107"/>
      <c r="AX69" s="107"/>
      <c r="AY69" s="107"/>
      <c r="AZ69" s="107"/>
      <c r="BA69" s="71">
        <f t="shared" si="72"/>
        <v>1</v>
      </c>
      <c r="BB69" s="64">
        <f t="shared" si="72"/>
        <v>1</v>
      </c>
      <c r="BC69" s="64">
        <f t="shared" si="73"/>
        <v>1</v>
      </c>
      <c r="BD69" s="64">
        <f t="shared" si="73"/>
        <v>1</v>
      </c>
      <c r="BE69" s="64">
        <f t="shared" si="16"/>
        <v>1</v>
      </c>
      <c r="BF69" s="64">
        <f t="shared" si="17"/>
        <v>1</v>
      </c>
      <c r="BG69" s="64">
        <f t="shared" si="18"/>
        <v>1</v>
      </c>
      <c r="BH69" s="64">
        <f t="shared" si="74"/>
        <v>1</v>
      </c>
      <c r="BI69" s="64">
        <f t="shared" si="74"/>
        <v>1</v>
      </c>
      <c r="BJ69" s="64">
        <f t="shared" si="74"/>
        <v>1</v>
      </c>
      <c r="BK69" s="64">
        <f t="shared" si="74"/>
        <v>1</v>
      </c>
      <c r="BL69" s="64">
        <f t="shared" si="74"/>
        <v>1</v>
      </c>
      <c r="BM69" s="64">
        <f t="shared" si="74"/>
        <v>1</v>
      </c>
      <c r="BU69" s="72" t="e">
        <f>HLOOKUP(AE69,$BA$10:BT69,COUNTIF($AE$7:AE69,"&lt;&gt;"&amp;""),FALSE)</f>
        <v>#N/A</v>
      </c>
      <c r="BV69" s="64">
        <f t="shared" si="19"/>
        <v>1</v>
      </c>
      <c r="BW69" s="72" t="str">
        <f t="shared" si="20"/>
        <v/>
      </c>
      <c r="BX69" s="141" t="str">
        <f ca="1">IF(OR(AE69=$BB$10,AE69=$BD$10,AE69=$BK$10,AE69=$BL$10,AE69=$BM$10),VLOOKUP(BW69,INDIRECT(CONCATENATE(CR69,"!",HLOOKUP(AE69,$CU$10:CY69,CZ69,FALSE))),1,TRUE),"")</f>
        <v/>
      </c>
      <c r="BY69" s="107" t="e">
        <f t="shared" ca="1" si="56"/>
        <v>#N/A</v>
      </c>
      <c r="BZ69" s="107" t="e">
        <f t="shared" ca="1" si="57"/>
        <v>#N/A</v>
      </c>
      <c r="CA69" s="107" t="e">
        <f t="shared" ca="1" si="58"/>
        <v>#N/A</v>
      </c>
      <c r="CB69" s="107" t="e">
        <f t="shared" ca="1" si="59"/>
        <v>#N/A</v>
      </c>
      <c r="CC69" s="107" t="e">
        <f t="shared" ca="1" si="60"/>
        <v>#VALUE!</v>
      </c>
      <c r="CD69" s="73">
        <f>Worksheet!K64</f>
        <v>0</v>
      </c>
      <c r="CE69" s="73">
        <f>Worksheet!L64</f>
        <v>0</v>
      </c>
      <c r="CF69" s="73">
        <f>Worksheet!M64</f>
        <v>0</v>
      </c>
      <c r="CG69" s="73">
        <f>Worksheet!N64</f>
        <v>0</v>
      </c>
      <c r="CH69" s="73">
        <f>Worksheet!O64</f>
        <v>0</v>
      </c>
      <c r="CI69" s="159" t="e">
        <f t="shared" ca="1" si="61"/>
        <v>#VALUE!</v>
      </c>
      <c r="CJ69" s="159" t="e">
        <f t="shared" ca="1" si="62"/>
        <v>#VALUE!</v>
      </c>
      <c r="CK69" s="159" t="e">
        <f t="shared" ca="1" si="63"/>
        <v>#VALUE!</v>
      </c>
      <c r="CL69" s="159" t="e">
        <f t="shared" ca="1" si="64"/>
        <v>#VALUE!</v>
      </c>
      <c r="CM69" s="159" t="e">
        <f t="shared" ca="1" si="65"/>
        <v>#VALUE!</v>
      </c>
      <c r="CN69" s="136" t="e">
        <f t="shared" ca="1" si="66"/>
        <v>#N/A</v>
      </c>
      <c r="CO69" s="108">
        <f>Worksheet!Q64</f>
        <v>0</v>
      </c>
      <c r="CP69" s="63" t="str">
        <f t="shared" si="67"/>
        <v>1</v>
      </c>
      <c r="CQ69" s="138" t="e">
        <f t="shared" si="68"/>
        <v>#N/A</v>
      </c>
      <c r="CR69" s="63" t="str">
        <f t="shared" si="34"/>
        <v>Standard1</v>
      </c>
      <c r="CT69" s="117" t="str">
        <f t="shared" ca="1" si="69"/>
        <v>$B$4:$P$807</v>
      </c>
      <c r="CU69" s="107" t="str">
        <f>VLOOKUP($CR69,$CT$3:CU$8,2,FALSE)</f>
        <v>$I$189:$I$348</v>
      </c>
      <c r="CV69" s="107" t="str">
        <f>VLOOKUP($CR69,$CT$3:CV$8,3,FALSE)</f>
        <v>$I$349:$I$538</v>
      </c>
      <c r="CW69" s="107" t="str">
        <f>VLOOKUP($CR69,$CT$3:CW$8,4,FALSE)</f>
        <v>$I$539:$I$609</v>
      </c>
      <c r="CX69" s="107" t="str">
        <f>VLOOKUP($CR69,$CT$3:CX$8,5,FALSE)</f>
        <v>$I$610:$I$659</v>
      </c>
      <c r="CY69" s="107" t="str">
        <f>VLOOKUP($CR69,$CT$3:CY$8,6,FALSE)</f>
        <v>$I$660:$I$719</v>
      </c>
      <c r="CZ69" s="63">
        <f>COUNTIF($CU$10:CU69,"&lt;&gt;"&amp;"")</f>
        <v>60</v>
      </c>
      <c r="DB69" s="63" t="str">
        <f t="shared" si="70"/>
        <v/>
      </c>
      <c r="DC69" s="63" t="e">
        <f t="shared" ca="1" si="71"/>
        <v>#N/A</v>
      </c>
    </row>
    <row r="70" spans="17:107" x14ac:dyDescent="0.25">
      <c r="Q70" s="64" t="e">
        <f t="shared" ca="1" si="76"/>
        <v>#N/A</v>
      </c>
      <c r="R70" s="63" t="str">
        <f>IF(Worksheet!I65=$S$2,$S$2,IF(Worksheet!I65=$S$3,$S$3,$S$1))</f>
        <v>5502A</v>
      </c>
      <c r="S70" s="65" t="str">
        <f t="shared" ca="1" si="1"/>
        <v>*</v>
      </c>
      <c r="T70" s="60" t="e">
        <f t="shared" si="50"/>
        <v>#N/A</v>
      </c>
      <c r="U70" s="67">
        <f>IF(Worksheet!S65="%",ABS(Worksheet!Z65),ABS(Worksheet!U65))</f>
        <v>0</v>
      </c>
      <c r="V70" s="160">
        <f>IF(Worksheet!S65="%",Worksheet!AA65,Worksheet!S65)</f>
        <v>0</v>
      </c>
      <c r="W70" s="66" t="str">
        <f>IF(Worksheet!S65="%","",IF(Worksheet!Z65&lt;&gt;"",Worksheet!Z65,""))</f>
        <v/>
      </c>
      <c r="X70" s="66" t="str">
        <f>IF(Worksheet!S65="%","",IF(Worksheet!AA65&lt;&gt;"",Worksheet!AA65,""))</f>
        <v/>
      </c>
      <c r="Y70" s="68" t="str">
        <f t="shared" si="51"/>
        <v/>
      </c>
      <c r="Z70" s="68" t="str">
        <f t="shared" si="52"/>
        <v>0</v>
      </c>
      <c r="AA70" s="68" t="str">
        <f t="shared" si="53"/>
        <v>DC</v>
      </c>
      <c r="AB70" s="68" t="str">
        <f t="shared" si="11"/>
        <v>DC0</v>
      </c>
      <c r="AC70" s="68" t="str">
        <f>IF(Worksheet!H65&lt;&gt;"",Worksheet!H65,"")</f>
        <v/>
      </c>
      <c r="AD70" s="68" t="str">
        <f t="shared" si="49"/>
        <v/>
      </c>
      <c r="AE70" s="139" t="str">
        <f t="shared" si="54"/>
        <v>DC0</v>
      </c>
      <c r="AF70" s="140" t="e">
        <f>HLOOKUP(AE70,$AH$10:AZ70,COUNTIF($AE$7:AE70,"&lt;&gt;"&amp;""),FALSE)</f>
        <v>#N/A</v>
      </c>
      <c r="AG70" s="76" t="e">
        <f t="shared" si="55"/>
        <v>#N/A</v>
      </c>
      <c r="AH70" s="107" t="e">
        <f ca="1">VLOOKUP($AG70,INDIRECT(CONCATENATE($CR70,"!",VLOOKUP($CR70,$AG$3:AH$8,AH$2,FALSE))),1,TRUE)</f>
        <v>#N/A</v>
      </c>
      <c r="AI70" s="107" t="e">
        <f ca="1">VLOOKUP($AG70,INDIRECT(CONCATENATE($CR70,"!",VLOOKUP($CR70,$AG$3:AI$8,AI$2,FALSE))),1,TRUE)</f>
        <v>#N/A</v>
      </c>
      <c r="AJ70" s="107" t="e">
        <f ca="1">VLOOKUP($AG70,INDIRECT(CONCATENATE($CR70,"!",VLOOKUP($CR70,$AG$3:AJ$8,AJ$2,FALSE))),1,TRUE)</f>
        <v>#N/A</v>
      </c>
      <c r="AK70" s="107" t="e">
        <f ca="1">VLOOKUP($AG70,INDIRECT(CONCATENATE($CR70,"!",VLOOKUP($CR70,$AG$3:AK$8,AK$2,FALSE))),1,TRUE)</f>
        <v>#N/A</v>
      </c>
      <c r="AL70" s="107" t="e">
        <f ca="1">VLOOKUP($AG70,INDIRECT(CONCATENATE($CR70,"!",VLOOKUP($CR70,$AG$3:AL$8,AL$2,FALSE))),1,TRUE)</f>
        <v>#N/A</v>
      </c>
      <c r="AM70" s="107" t="e">
        <f ca="1">VLOOKUP($AG70,INDIRECT(CONCATENATE($CR70,"!",VLOOKUP($CR70,$AG$3:AM$8,AM$2,FALSE))),1,TRUE)</f>
        <v>#N/A</v>
      </c>
      <c r="AN70" s="107" t="e">
        <f ca="1">VLOOKUP($AG70,INDIRECT(CONCATENATE($CR70,"!",VLOOKUP($CR70,$AG$3:AN$8,AN$2,FALSE))),1,TRUE)</f>
        <v>#N/A</v>
      </c>
      <c r="AO70" s="107" t="e">
        <f ca="1">VLOOKUP($AG70,INDIRECT(CONCATENATE($CR70,"!",VLOOKUP($CR70,$AG$3:AO$8,AO$2,FALSE))),1,TRUE)</f>
        <v>#N/A</v>
      </c>
      <c r="AP70" s="107" t="e">
        <f ca="1">VLOOKUP($AG70,INDIRECT(CONCATENATE($CR70,"!",VLOOKUP($CR70,$AG$3:AP$8,AP$2,FALSE))),1,TRUE)</f>
        <v>#N/A</v>
      </c>
      <c r="AQ70" s="107" t="e">
        <f ca="1">VLOOKUP($AG70,INDIRECT(CONCATENATE($CR70,"!",VLOOKUP($CR70,$AG$3:AQ$8,AQ$2,FALSE))),1,TRUE)</f>
        <v>#N/A</v>
      </c>
      <c r="AR70" s="107" t="e">
        <f ca="1">VLOOKUP($AG70,INDIRECT(CONCATENATE($CR70,"!",VLOOKUP($CR70,$AG$3:AR$8,AR$2,FALSE))),1,TRUE)</f>
        <v>#N/A</v>
      </c>
      <c r="AS70" s="107" t="e">
        <f ca="1">VLOOKUP($AG70,INDIRECT(CONCATENATE($CR70,"!",VLOOKUP($CR70,$AG$3:AS$8,AS$2,FALSE))),1,TRUE)</f>
        <v>#N/A</v>
      </c>
      <c r="AT70" s="107" t="e">
        <f ca="1">VLOOKUP($AG70,INDIRECT(CONCATENATE($CR70,"!",VLOOKUP($CR70,$AG$3:AT$8,AT$2,FALSE))),1,TRUE)</f>
        <v>#N/A</v>
      </c>
      <c r="AU70" s="107"/>
      <c r="AV70" s="107"/>
      <c r="AW70" s="107"/>
      <c r="AX70" s="107"/>
      <c r="AY70" s="107"/>
      <c r="AZ70" s="107"/>
      <c r="BA70" s="71">
        <f t="shared" si="72"/>
        <v>1</v>
      </c>
      <c r="BB70" s="64">
        <f t="shared" si="72"/>
        <v>1</v>
      </c>
      <c r="BC70" s="64">
        <f t="shared" si="73"/>
        <v>1</v>
      </c>
      <c r="BD70" s="64">
        <f t="shared" si="73"/>
        <v>1</v>
      </c>
      <c r="BE70" s="64">
        <f t="shared" si="16"/>
        <v>1</v>
      </c>
      <c r="BF70" s="64">
        <f t="shared" si="17"/>
        <v>1</v>
      </c>
      <c r="BG70" s="64">
        <f t="shared" si="18"/>
        <v>1</v>
      </c>
      <c r="BH70" s="64">
        <f t="shared" si="74"/>
        <v>1</v>
      </c>
      <c r="BI70" s="64">
        <f t="shared" si="74"/>
        <v>1</v>
      </c>
      <c r="BJ70" s="64">
        <f t="shared" si="74"/>
        <v>1</v>
      </c>
      <c r="BK70" s="64">
        <f t="shared" si="74"/>
        <v>1</v>
      </c>
      <c r="BL70" s="64">
        <f t="shared" si="74"/>
        <v>1</v>
      </c>
      <c r="BM70" s="64">
        <f t="shared" si="74"/>
        <v>1</v>
      </c>
      <c r="BU70" s="72" t="e">
        <f>HLOOKUP(AE70,$BA$10:BT70,COUNTIF($AE$7:AE70,"&lt;&gt;"&amp;""),FALSE)</f>
        <v>#N/A</v>
      </c>
      <c r="BV70" s="64">
        <f t="shared" si="19"/>
        <v>1</v>
      </c>
      <c r="BW70" s="72" t="str">
        <f t="shared" si="20"/>
        <v/>
      </c>
      <c r="BX70" s="141" t="str">
        <f ca="1">IF(OR(AE70=$BB$10,AE70=$BD$10,AE70=$BK$10,AE70=$BL$10,AE70=$BM$10),VLOOKUP(BW70,INDIRECT(CONCATENATE(CR70,"!",HLOOKUP(AE70,$CU$10:CY70,CZ70,FALSE))),1,TRUE),"")</f>
        <v/>
      </c>
      <c r="BY70" s="107" t="e">
        <f t="shared" ca="1" si="56"/>
        <v>#N/A</v>
      </c>
      <c r="BZ70" s="107" t="e">
        <f t="shared" ca="1" si="57"/>
        <v>#N/A</v>
      </c>
      <c r="CA70" s="107" t="e">
        <f t="shared" ca="1" si="58"/>
        <v>#N/A</v>
      </c>
      <c r="CB70" s="107" t="e">
        <f t="shared" ca="1" si="59"/>
        <v>#N/A</v>
      </c>
      <c r="CC70" s="107" t="e">
        <f t="shared" ca="1" si="60"/>
        <v>#VALUE!</v>
      </c>
      <c r="CD70" s="73">
        <f>Worksheet!K65</f>
        <v>0</v>
      </c>
      <c r="CE70" s="73">
        <f>Worksheet!L65</f>
        <v>0</v>
      </c>
      <c r="CF70" s="73">
        <f>Worksheet!M65</f>
        <v>0</v>
      </c>
      <c r="CG70" s="73">
        <f>Worksheet!N65</f>
        <v>0</v>
      </c>
      <c r="CH70" s="73">
        <f>Worksheet!O65</f>
        <v>0</v>
      </c>
      <c r="CI70" s="159" t="e">
        <f t="shared" ca="1" si="61"/>
        <v>#VALUE!</v>
      </c>
      <c r="CJ70" s="159" t="e">
        <f t="shared" ca="1" si="62"/>
        <v>#VALUE!</v>
      </c>
      <c r="CK70" s="159" t="e">
        <f t="shared" ca="1" si="63"/>
        <v>#VALUE!</v>
      </c>
      <c r="CL70" s="159" t="e">
        <f t="shared" ca="1" si="64"/>
        <v>#VALUE!</v>
      </c>
      <c r="CM70" s="159" t="e">
        <f t="shared" ca="1" si="65"/>
        <v>#VALUE!</v>
      </c>
      <c r="CN70" s="136" t="e">
        <f t="shared" ca="1" si="66"/>
        <v>#N/A</v>
      </c>
      <c r="CO70" s="108">
        <f>Worksheet!Q65</f>
        <v>0</v>
      </c>
      <c r="CP70" s="63" t="str">
        <f t="shared" si="67"/>
        <v>1</v>
      </c>
      <c r="CQ70" s="138" t="e">
        <f t="shared" si="68"/>
        <v>#N/A</v>
      </c>
      <c r="CR70" s="63" t="str">
        <f t="shared" si="34"/>
        <v>Standard1</v>
      </c>
      <c r="CT70" s="117" t="str">
        <f t="shared" ca="1" si="69"/>
        <v>$B$4:$P$807</v>
      </c>
      <c r="CU70" s="107" t="str">
        <f>VLOOKUP($CR70,$CT$3:CU$8,2,FALSE)</f>
        <v>$I$189:$I$348</v>
      </c>
      <c r="CV70" s="107" t="str">
        <f>VLOOKUP($CR70,$CT$3:CV$8,3,FALSE)</f>
        <v>$I$349:$I$538</v>
      </c>
      <c r="CW70" s="107" t="str">
        <f>VLOOKUP($CR70,$CT$3:CW$8,4,FALSE)</f>
        <v>$I$539:$I$609</v>
      </c>
      <c r="CX70" s="107" t="str">
        <f>VLOOKUP($CR70,$CT$3:CX$8,5,FALSE)</f>
        <v>$I$610:$I$659</v>
      </c>
      <c r="CY70" s="107" t="str">
        <f>VLOOKUP($CR70,$CT$3:CY$8,6,FALSE)</f>
        <v>$I$660:$I$719</v>
      </c>
      <c r="CZ70" s="63">
        <f>COUNTIF($CU$10:CU70,"&lt;&gt;"&amp;"")</f>
        <v>61</v>
      </c>
      <c r="DB70" s="63" t="str">
        <f t="shared" si="70"/>
        <v/>
      </c>
      <c r="DC70" s="63" t="e">
        <f t="shared" ca="1" si="71"/>
        <v>#N/A</v>
      </c>
    </row>
    <row r="71" spans="17:107" x14ac:dyDescent="0.25">
      <c r="Q71" s="64" t="e">
        <f t="shared" ca="1" si="76"/>
        <v>#N/A</v>
      </c>
      <c r="R71" s="63" t="str">
        <f>IF(Worksheet!I66=$S$2,$S$2,IF(Worksheet!I66=$S$3,$S$3,$S$1))</f>
        <v>5502A</v>
      </c>
      <c r="S71" s="65" t="str">
        <f t="shared" ca="1" si="1"/>
        <v>*</v>
      </c>
      <c r="T71" s="60" t="e">
        <f t="shared" si="50"/>
        <v>#N/A</v>
      </c>
      <c r="U71" s="67">
        <f>IF(Worksheet!S66="%",ABS(Worksheet!Z66),ABS(Worksheet!U66))</f>
        <v>0</v>
      </c>
      <c r="V71" s="160">
        <f>IF(Worksheet!S66="%",Worksheet!AA66,Worksheet!S66)</f>
        <v>0</v>
      </c>
      <c r="W71" s="66" t="str">
        <f>IF(Worksheet!S66="%","",IF(Worksheet!Z66&lt;&gt;"",Worksheet!Z66,""))</f>
        <v/>
      </c>
      <c r="X71" s="66" t="str">
        <f>IF(Worksheet!S66="%","",IF(Worksheet!AA66&lt;&gt;"",Worksheet!AA66,""))</f>
        <v/>
      </c>
      <c r="Y71" s="68" t="str">
        <f t="shared" si="51"/>
        <v/>
      </c>
      <c r="Z71" s="68" t="str">
        <f t="shared" si="52"/>
        <v>0</v>
      </c>
      <c r="AA71" s="68" t="str">
        <f t="shared" si="53"/>
        <v>DC</v>
      </c>
      <c r="AB71" s="68" t="str">
        <f t="shared" si="11"/>
        <v>DC0</v>
      </c>
      <c r="AC71" s="68" t="str">
        <f>IF(Worksheet!H66&lt;&gt;"",Worksheet!H66,"")</f>
        <v/>
      </c>
      <c r="AD71" s="68" t="str">
        <f t="shared" si="49"/>
        <v/>
      </c>
      <c r="AE71" s="139" t="str">
        <f t="shared" si="54"/>
        <v>DC0</v>
      </c>
      <c r="AF71" s="140" t="e">
        <f>HLOOKUP(AE71,$AH$10:AZ71,COUNTIF($AE$7:AE71,"&lt;&gt;"&amp;""),FALSE)</f>
        <v>#N/A</v>
      </c>
      <c r="AG71" s="76" t="e">
        <f t="shared" si="55"/>
        <v>#N/A</v>
      </c>
      <c r="AH71" s="107" t="e">
        <f ca="1">VLOOKUP($AG71,INDIRECT(CONCATENATE($CR71,"!",VLOOKUP($CR71,$AG$3:AH$8,AH$2,FALSE))),1,TRUE)</f>
        <v>#N/A</v>
      </c>
      <c r="AI71" s="107" t="e">
        <f ca="1">VLOOKUP($AG71,INDIRECT(CONCATENATE($CR71,"!",VLOOKUP($CR71,$AG$3:AI$8,AI$2,FALSE))),1,TRUE)</f>
        <v>#N/A</v>
      </c>
      <c r="AJ71" s="107" t="e">
        <f ca="1">VLOOKUP($AG71,INDIRECT(CONCATENATE($CR71,"!",VLOOKUP($CR71,$AG$3:AJ$8,AJ$2,FALSE))),1,TRUE)</f>
        <v>#N/A</v>
      </c>
      <c r="AK71" s="107" t="e">
        <f ca="1">VLOOKUP($AG71,INDIRECT(CONCATENATE($CR71,"!",VLOOKUP($CR71,$AG$3:AK$8,AK$2,FALSE))),1,TRUE)</f>
        <v>#N/A</v>
      </c>
      <c r="AL71" s="107" t="e">
        <f ca="1">VLOOKUP($AG71,INDIRECT(CONCATENATE($CR71,"!",VLOOKUP($CR71,$AG$3:AL$8,AL$2,FALSE))),1,TRUE)</f>
        <v>#N/A</v>
      </c>
      <c r="AM71" s="107" t="e">
        <f ca="1">VLOOKUP($AG71,INDIRECT(CONCATENATE($CR71,"!",VLOOKUP($CR71,$AG$3:AM$8,AM$2,FALSE))),1,TRUE)</f>
        <v>#N/A</v>
      </c>
      <c r="AN71" s="107" t="e">
        <f ca="1">VLOOKUP($AG71,INDIRECT(CONCATENATE($CR71,"!",VLOOKUP($CR71,$AG$3:AN$8,AN$2,FALSE))),1,TRUE)</f>
        <v>#N/A</v>
      </c>
      <c r="AO71" s="107" t="e">
        <f ca="1">VLOOKUP($AG71,INDIRECT(CONCATENATE($CR71,"!",VLOOKUP($CR71,$AG$3:AO$8,AO$2,FALSE))),1,TRUE)</f>
        <v>#N/A</v>
      </c>
      <c r="AP71" s="107" t="e">
        <f ca="1">VLOOKUP($AG71,INDIRECT(CONCATENATE($CR71,"!",VLOOKUP($CR71,$AG$3:AP$8,AP$2,FALSE))),1,TRUE)</f>
        <v>#N/A</v>
      </c>
      <c r="AQ71" s="107" t="e">
        <f ca="1">VLOOKUP($AG71,INDIRECT(CONCATENATE($CR71,"!",VLOOKUP($CR71,$AG$3:AQ$8,AQ$2,FALSE))),1,TRUE)</f>
        <v>#N/A</v>
      </c>
      <c r="AR71" s="107" t="e">
        <f ca="1">VLOOKUP($AG71,INDIRECT(CONCATENATE($CR71,"!",VLOOKUP($CR71,$AG$3:AR$8,AR$2,FALSE))),1,TRUE)</f>
        <v>#N/A</v>
      </c>
      <c r="AS71" s="107" t="e">
        <f ca="1">VLOOKUP($AG71,INDIRECT(CONCATENATE($CR71,"!",VLOOKUP($CR71,$AG$3:AS$8,AS$2,FALSE))),1,TRUE)</f>
        <v>#N/A</v>
      </c>
      <c r="AT71" s="107" t="e">
        <f ca="1">VLOOKUP($AG71,INDIRECT(CONCATENATE($CR71,"!",VLOOKUP($CR71,$AG$3:AT$8,AT$2,FALSE))),1,TRUE)</f>
        <v>#N/A</v>
      </c>
      <c r="AU71" s="107"/>
      <c r="AV71" s="107"/>
      <c r="AW71" s="107"/>
      <c r="AX71" s="107"/>
      <c r="AY71" s="107"/>
      <c r="AZ71" s="107"/>
      <c r="BA71" s="71">
        <f t="shared" si="72"/>
        <v>1</v>
      </c>
      <c r="BB71" s="64">
        <f t="shared" si="72"/>
        <v>1</v>
      </c>
      <c r="BC71" s="64">
        <f t="shared" si="73"/>
        <v>1</v>
      </c>
      <c r="BD71" s="64">
        <f t="shared" si="73"/>
        <v>1</v>
      </c>
      <c r="BE71" s="64">
        <f t="shared" si="16"/>
        <v>1</v>
      </c>
      <c r="BF71" s="64">
        <f t="shared" si="17"/>
        <v>1</v>
      </c>
      <c r="BG71" s="64">
        <f t="shared" si="18"/>
        <v>1</v>
      </c>
      <c r="BH71" s="64">
        <f t="shared" si="74"/>
        <v>1</v>
      </c>
      <c r="BI71" s="64">
        <f t="shared" si="74"/>
        <v>1</v>
      </c>
      <c r="BJ71" s="64">
        <f t="shared" si="74"/>
        <v>1</v>
      </c>
      <c r="BK71" s="64">
        <f t="shared" si="74"/>
        <v>1</v>
      </c>
      <c r="BL71" s="64">
        <f t="shared" si="74"/>
        <v>1</v>
      </c>
      <c r="BM71" s="64">
        <f t="shared" si="74"/>
        <v>1</v>
      </c>
      <c r="BU71" s="72" t="e">
        <f>HLOOKUP(AE71,$BA$10:BT71,COUNTIF($AE$7:AE71,"&lt;&gt;"&amp;""),FALSE)</f>
        <v>#N/A</v>
      </c>
      <c r="BV71" s="64">
        <f t="shared" si="19"/>
        <v>1</v>
      </c>
      <c r="BW71" s="72" t="str">
        <f t="shared" si="20"/>
        <v/>
      </c>
      <c r="BX71" s="141" t="str">
        <f ca="1">IF(OR(AE71=$BB$10,AE71=$BD$10,AE71=$BK$10,AE71=$BL$10,AE71=$BM$10),VLOOKUP(BW71,INDIRECT(CONCATENATE(CR71,"!",HLOOKUP(AE71,$CU$10:CY71,CZ71,FALSE))),1,TRUE),"")</f>
        <v/>
      </c>
      <c r="BY71" s="107" t="e">
        <f t="shared" ca="1" si="56"/>
        <v>#N/A</v>
      </c>
      <c r="BZ71" s="107" t="e">
        <f t="shared" ca="1" si="57"/>
        <v>#N/A</v>
      </c>
      <c r="CA71" s="107" t="e">
        <f t="shared" ca="1" si="58"/>
        <v>#N/A</v>
      </c>
      <c r="CB71" s="107" t="e">
        <f t="shared" ca="1" si="59"/>
        <v>#N/A</v>
      </c>
      <c r="CC71" s="107" t="e">
        <f t="shared" ca="1" si="60"/>
        <v>#VALUE!</v>
      </c>
      <c r="CD71" s="73">
        <f>Worksheet!K66</f>
        <v>0</v>
      </c>
      <c r="CE71" s="73">
        <f>Worksheet!L66</f>
        <v>0</v>
      </c>
      <c r="CF71" s="73">
        <f>Worksheet!M66</f>
        <v>0</v>
      </c>
      <c r="CG71" s="73">
        <f>Worksheet!N66</f>
        <v>0</v>
      </c>
      <c r="CH71" s="73">
        <f>Worksheet!O66</f>
        <v>0</v>
      </c>
      <c r="CI71" s="159" t="e">
        <f t="shared" ca="1" si="61"/>
        <v>#VALUE!</v>
      </c>
      <c r="CJ71" s="159" t="e">
        <f t="shared" ca="1" si="62"/>
        <v>#VALUE!</v>
      </c>
      <c r="CK71" s="159" t="e">
        <f t="shared" ca="1" si="63"/>
        <v>#VALUE!</v>
      </c>
      <c r="CL71" s="159" t="e">
        <f t="shared" ca="1" si="64"/>
        <v>#VALUE!</v>
      </c>
      <c r="CM71" s="159" t="e">
        <f t="shared" ca="1" si="65"/>
        <v>#VALUE!</v>
      </c>
      <c r="CN71" s="136" t="e">
        <f t="shared" ca="1" si="66"/>
        <v>#N/A</v>
      </c>
      <c r="CO71" s="108">
        <f>Worksheet!Q66</f>
        <v>0</v>
      </c>
      <c r="CP71" s="63" t="str">
        <f t="shared" si="67"/>
        <v>1</v>
      </c>
      <c r="CQ71" s="138" t="e">
        <f t="shared" si="68"/>
        <v>#N/A</v>
      </c>
      <c r="CR71" s="63" t="str">
        <f t="shared" si="34"/>
        <v>Standard1</v>
      </c>
      <c r="CT71" s="117" t="str">
        <f t="shared" ca="1" si="69"/>
        <v>$B$4:$P$807</v>
      </c>
      <c r="CU71" s="107" t="str">
        <f>VLOOKUP($CR71,$CT$3:CU$8,2,FALSE)</f>
        <v>$I$189:$I$348</v>
      </c>
      <c r="CV71" s="107" t="str">
        <f>VLOOKUP($CR71,$CT$3:CV$8,3,FALSE)</f>
        <v>$I$349:$I$538</v>
      </c>
      <c r="CW71" s="107" t="str">
        <f>VLOOKUP($CR71,$CT$3:CW$8,4,FALSE)</f>
        <v>$I$539:$I$609</v>
      </c>
      <c r="CX71" s="107" t="str">
        <f>VLOOKUP($CR71,$CT$3:CX$8,5,FALSE)</f>
        <v>$I$610:$I$659</v>
      </c>
      <c r="CY71" s="107" t="str">
        <f>VLOOKUP($CR71,$CT$3:CY$8,6,FALSE)</f>
        <v>$I$660:$I$719</v>
      </c>
      <c r="CZ71" s="63">
        <f>COUNTIF($CU$10:CU71,"&lt;&gt;"&amp;"")</f>
        <v>62</v>
      </c>
      <c r="DB71" s="63" t="str">
        <f t="shared" si="70"/>
        <v/>
      </c>
      <c r="DC71" s="63" t="e">
        <f t="shared" ca="1" si="71"/>
        <v>#N/A</v>
      </c>
    </row>
    <row r="72" spans="17:107" x14ac:dyDescent="0.25">
      <c r="Q72" s="64" t="e">
        <f t="shared" ca="1" si="76"/>
        <v>#N/A</v>
      </c>
      <c r="R72" s="63" t="str">
        <f>IF(Worksheet!I67=$S$2,$S$2,IF(Worksheet!I67=$S$3,$S$3,$S$1))</f>
        <v>5502A</v>
      </c>
      <c r="S72" s="65" t="str">
        <f t="shared" ca="1" si="1"/>
        <v>*</v>
      </c>
      <c r="T72" s="60" t="e">
        <f t="shared" si="50"/>
        <v>#N/A</v>
      </c>
      <c r="U72" s="67">
        <f>IF(Worksheet!S67="%",ABS(Worksheet!Z67),ABS(Worksheet!U67))</f>
        <v>0</v>
      </c>
      <c r="V72" s="160">
        <f>IF(Worksheet!S67="%",Worksheet!AA67,Worksheet!S67)</f>
        <v>0</v>
      </c>
      <c r="W72" s="66" t="str">
        <f>IF(Worksheet!S67="%","",IF(Worksheet!Z67&lt;&gt;"",Worksheet!Z67,""))</f>
        <v/>
      </c>
      <c r="X72" s="66" t="str">
        <f>IF(Worksheet!S67="%","",IF(Worksheet!AA67&lt;&gt;"",Worksheet!AA67,""))</f>
        <v/>
      </c>
      <c r="Y72" s="68" t="str">
        <f t="shared" si="51"/>
        <v/>
      </c>
      <c r="Z72" s="68" t="str">
        <f t="shared" si="52"/>
        <v>0</v>
      </c>
      <c r="AA72" s="68" t="str">
        <f t="shared" si="53"/>
        <v>DC</v>
      </c>
      <c r="AB72" s="68" t="str">
        <f t="shared" si="11"/>
        <v>DC0</v>
      </c>
      <c r="AC72" s="68" t="str">
        <f>IF(Worksheet!H67&lt;&gt;"",Worksheet!H67,"")</f>
        <v/>
      </c>
      <c r="AD72" s="68" t="str">
        <f t="shared" si="49"/>
        <v/>
      </c>
      <c r="AE72" s="139" t="str">
        <f t="shared" si="54"/>
        <v>DC0</v>
      </c>
      <c r="AF72" s="140" t="e">
        <f>HLOOKUP(AE72,$AH$10:AZ72,COUNTIF($AE$7:AE72,"&lt;&gt;"&amp;""),FALSE)</f>
        <v>#N/A</v>
      </c>
      <c r="AG72" s="76" t="e">
        <f t="shared" si="55"/>
        <v>#N/A</v>
      </c>
      <c r="AH72" s="107" t="e">
        <f ca="1">VLOOKUP($AG72,INDIRECT(CONCATENATE($CR72,"!",VLOOKUP($CR72,$AG$3:AH$8,AH$2,FALSE))),1,TRUE)</f>
        <v>#N/A</v>
      </c>
      <c r="AI72" s="107" t="e">
        <f ca="1">VLOOKUP($AG72,INDIRECT(CONCATENATE($CR72,"!",VLOOKUP($CR72,$AG$3:AI$8,AI$2,FALSE))),1,TRUE)</f>
        <v>#N/A</v>
      </c>
      <c r="AJ72" s="107" t="e">
        <f ca="1">VLOOKUP($AG72,INDIRECT(CONCATENATE($CR72,"!",VLOOKUP($CR72,$AG$3:AJ$8,AJ$2,FALSE))),1,TRUE)</f>
        <v>#N/A</v>
      </c>
      <c r="AK72" s="107" t="e">
        <f ca="1">VLOOKUP($AG72,INDIRECT(CONCATENATE($CR72,"!",VLOOKUP($CR72,$AG$3:AK$8,AK$2,FALSE))),1,TRUE)</f>
        <v>#N/A</v>
      </c>
      <c r="AL72" s="107" t="e">
        <f ca="1">VLOOKUP($AG72,INDIRECT(CONCATENATE($CR72,"!",VLOOKUP($CR72,$AG$3:AL$8,AL$2,FALSE))),1,TRUE)</f>
        <v>#N/A</v>
      </c>
      <c r="AM72" s="107" t="e">
        <f ca="1">VLOOKUP($AG72,INDIRECT(CONCATENATE($CR72,"!",VLOOKUP($CR72,$AG$3:AM$8,AM$2,FALSE))),1,TRUE)</f>
        <v>#N/A</v>
      </c>
      <c r="AN72" s="107" t="e">
        <f ca="1">VLOOKUP($AG72,INDIRECT(CONCATENATE($CR72,"!",VLOOKUP($CR72,$AG$3:AN$8,AN$2,FALSE))),1,TRUE)</f>
        <v>#N/A</v>
      </c>
      <c r="AO72" s="107" t="e">
        <f ca="1">VLOOKUP($AG72,INDIRECT(CONCATENATE($CR72,"!",VLOOKUP($CR72,$AG$3:AO$8,AO$2,FALSE))),1,TRUE)</f>
        <v>#N/A</v>
      </c>
      <c r="AP72" s="107" t="e">
        <f ca="1">VLOOKUP($AG72,INDIRECT(CONCATENATE($CR72,"!",VLOOKUP($CR72,$AG$3:AP$8,AP$2,FALSE))),1,TRUE)</f>
        <v>#N/A</v>
      </c>
      <c r="AQ72" s="107" t="e">
        <f ca="1">VLOOKUP($AG72,INDIRECT(CONCATENATE($CR72,"!",VLOOKUP($CR72,$AG$3:AQ$8,AQ$2,FALSE))),1,TRUE)</f>
        <v>#N/A</v>
      </c>
      <c r="AR72" s="107" t="e">
        <f ca="1">VLOOKUP($AG72,INDIRECT(CONCATENATE($CR72,"!",VLOOKUP($CR72,$AG$3:AR$8,AR$2,FALSE))),1,TRUE)</f>
        <v>#N/A</v>
      </c>
      <c r="AS72" s="107" t="e">
        <f ca="1">VLOOKUP($AG72,INDIRECT(CONCATENATE($CR72,"!",VLOOKUP($CR72,$AG$3:AS$8,AS$2,FALSE))),1,TRUE)</f>
        <v>#N/A</v>
      </c>
      <c r="AT72" s="107" t="e">
        <f ca="1">VLOOKUP($AG72,INDIRECT(CONCATENATE($CR72,"!",VLOOKUP($CR72,$AG$3:AT$8,AT$2,FALSE))),1,TRUE)</f>
        <v>#N/A</v>
      </c>
      <c r="AU72" s="107"/>
      <c r="AV72" s="107"/>
      <c r="AW72" s="107"/>
      <c r="AX72" s="107"/>
      <c r="AY72" s="107"/>
      <c r="AZ72" s="107"/>
      <c r="BA72" s="71">
        <f t="shared" si="72"/>
        <v>1</v>
      </c>
      <c r="BB72" s="64">
        <f t="shared" si="72"/>
        <v>1</v>
      </c>
      <c r="BC72" s="64">
        <f t="shared" si="73"/>
        <v>1</v>
      </c>
      <c r="BD72" s="64">
        <f t="shared" si="73"/>
        <v>1</v>
      </c>
      <c r="BE72" s="64">
        <f t="shared" si="16"/>
        <v>1</v>
      </c>
      <c r="BF72" s="64">
        <f t="shared" si="17"/>
        <v>1</v>
      </c>
      <c r="BG72" s="64">
        <f t="shared" si="18"/>
        <v>1</v>
      </c>
      <c r="BH72" s="64">
        <f t="shared" si="74"/>
        <v>1</v>
      </c>
      <c r="BI72" s="64">
        <f t="shared" si="74"/>
        <v>1</v>
      </c>
      <c r="BJ72" s="64">
        <f t="shared" si="74"/>
        <v>1</v>
      </c>
      <c r="BK72" s="64">
        <f t="shared" si="74"/>
        <v>1</v>
      </c>
      <c r="BL72" s="64">
        <f t="shared" si="74"/>
        <v>1</v>
      </c>
      <c r="BM72" s="64">
        <f t="shared" si="74"/>
        <v>1</v>
      </c>
      <c r="BU72" s="72" t="e">
        <f>HLOOKUP(AE72,$BA$10:BT72,COUNTIF($AE$7:AE72,"&lt;&gt;"&amp;""),FALSE)</f>
        <v>#N/A</v>
      </c>
      <c r="BV72" s="64">
        <f t="shared" si="19"/>
        <v>1</v>
      </c>
      <c r="BW72" s="72" t="str">
        <f t="shared" si="20"/>
        <v/>
      </c>
      <c r="BX72" s="141" t="str">
        <f ca="1">IF(OR(AE72=$BB$10,AE72=$BD$10,AE72=$BK$10,AE72=$BL$10,AE72=$BM$10),VLOOKUP(BW72,INDIRECT(CONCATENATE(CR72,"!",HLOOKUP(AE72,$CU$10:CY72,CZ72,FALSE))),1,TRUE),"")</f>
        <v/>
      </c>
      <c r="BY72" s="107" t="e">
        <f t="shared" ca="1" si="56"/>
        <v>#N/A</v>
      </c>
      <c r="BZ72" s="107" t="e">
        <f t="shared" ca="1" si="57"/>
        <v>#N/A</v>
      </c>
      <c r="CA72" s="107" t="e">
        <f t="shared" ca="1" si="58"/>
        <v>#N/A</v>
      </c>
      <c r="CB72" s="107" t="e">
        <f t="shared" ca="1" si="59"/>
        <v>#N/A</v>
      </c>
      <c r="CC72" s="107" t="e">
        <f t="shared" ca="1" si="60"/>
        <v>#VALUE!</v>
      </c>
      <c r="CD72" s="73">
        <f>Worksheet!K67</f>
        <v>0</v>
      </c>
      <c r="CE72" s="73">
        <f>Worksheet!L67</f>
        <v>0</v>
      </c>
      <c r="CF72" s="73">
        <f>Worksheet!M67</f>
        <v>0</v>
      </c>
      <c r="CG72" s="73">
        <f>Worksheet!N67</f>
        <v>0</v>
      </c>
      <c r="CH72" s="73">
        <f>Worksheet!O67</f>
        <v>0</v>
      </c>
      <c r="CI72" s="159" t="e">
        <f t="shared" ca="1" si="61"/>
        <v>#VALUE!</v>
      </c>
      <c r="CJ72" s="159" t="e">
        <f t="shared" ca="1" si="62"/>
        <v>#VALUE!</v>
      </c>
      <c r="CK72" s="159" t="e">
        <f t="shared" ca="1" si="63"/>
        <v>#VALUE!</v>
      </c>
      <c r="CL72" s="159" t="e">
        <f t="shared" ca="1" si="64"/>
        <v>#VALUE!</v>
      </c>
      <c r="CM72" s="159" t="e">
        <f t="shared" ca="1" si="65"/>
        <v>#VALUE!</v>
      </c>
      <c r="CN72" s="136" t="e">
        <f t="shared" ca="1" si="66"/>
        <v>#N/A</v>
      </c>
      <c r="CO72" s="108">
        <f>Worksheet!Q67</f>
        <v>0</v>
      </c>
      <c r="CP72" s="63" t="str">
        <f t="shared" si="67"/>
        <v>1</v>
      </c>
      <c r="CQ72" s="138" t="e">
        <f t="shared" si="68"/>
        <v>#N/A</v>
      </c>
      <c r="CR72" s="63" t="str">
        <f t="shared" si="34"/>
        <v>Standard1</v>
      </c>
      <c r="CT72" s="117" t="str">
        <f t="shared" ca="1" si="69"/>
        <v>$B$4:$P$807</v>
      </c>
      <c r="CU72" s="107" t="str">
        <f>VLOOKUP($CR72,$CT$3:CU$8,2,FALSE)</f>
        <v>$I$189:$I$348</v>
      </c>
      <c r="CV72" s="107" t="str">
        <f>VLOOKUP($CR72,$CT$3:CV$8,3,FALSE)</f>
        <v>$I$349:$I$538</v>
      </c>
      <c r="CW72" s="107" t="str">
        <f>VLOOKUP($CR72,$CT$3:CW$8,4,FALSE)</f>
        <v>$I$539:$I$609</v>
      </c>
      <c r="CX72" s="107" t="str">
        <f>VLOOKUP($CR72,$CT$3:CX$8,5,FALSE)</f>
        <v>$I$610:$I$659</v>
      </c>
      <c r="CY72" s="107" t="str">
        <f>VLOOKUP($CR72,$CT$3:CY$8,6,FALSE)</f>
        <v>$I$660:$I$719</v>
      </c>
      <c r="CZ72" s="63">
        <f>COUNTIF($CU$10:CU72,"&lt;&gt;"&amp;"")</f>
        <v>63</v>
      </c>
      <c r="DB72" s="63" t="str">
        <f t="shared" si="70"/>
        <v/>
      </c>
      <c r="DC72" s="63" t="e">
        <f t="shared" ca="1" si="71"/>
        <v>#N/A</v>
      </c>
    </row>
    <row r="73" spans="17:107" x14ac:dyDescent="0.25">
      <c r="Q73" s="64" t="e">
        <f t="shared" ca="1" si="76"/>
        <v>#N/A</v>
      </c>
      <c r="R73" s="63" t="str">
        <f>IF(Worksheet!I68=$S$2,$S$2,IF(Worksheet!I68=$S$3,$S$3,$S$1))</f>
        <v>5502A</v>
      </c>
      <c r="S73" s="65" t="str">
        <f t="shared" ca="1" si="1"/>
        <v>*</v>
      </c>
      <c r="T73" s="60" t="e">
        <f t="shared" si="50"/>
        <v>#N/A</v>
      </c>
      <c r="U73" s="67">
        <f>IF(Worksheet!S68="%",ABS(Worksheet!Z68),ABS(Worksheet!U68))</f>
        <v>0</v>
      </c>
      <c r="V73" s="160">
        <f>IF(Worksheet!S68="%",Worksheet!AA68,Worksheet!S68)</f>
        <v>0</v>
      </c>
      <c r="W73" s="66" t="str">
        <f>IF(Worksheet!S68="%","",IF(Worksheet!Z68&lt;&gt;"",Worksheet!Z68,""))</f>
        <v/>
      </c>
      <c r="X73" s="66" t="str">
        <f>IF(Worksheet!S68="%","",IF(Worksheet!AA68&lt;&gt;"",Worksheet!AA68,""))</f>
        <v/>
      </c>
      <c r="Y73" s="68" t="str">
        <f t="shared" si="51"/>
        <v/>
      </c>
      <c r="Z73" s="68" t="str">
        <f t="shared" si="52"/>
        <v>0</v>
      </c>
      <c r="AA73" s="68" t="str">
        <f t="shared" si="53"/>
        <v>DC</v>
      </c>
      <c r="AB73" s="68" t="str">
        <f t="shared" si="11"/>
        <v>DC0</v>
      </c>
      <c r="AC73" s="68" t="str">
        <f>IF(Worksheet!H68&lt;&gt;"",Worksheet!H68,"")</f>
        <v/>
      </c>
      <c r="AD73" s="68" t="str">
        <f t="shared" si="49"/>
        <v/>
      </c>
      <c r="AE73" s="139" t="str">
        <f t="shared" si="54"/>
        <v>DC0</v>
      </c>
      <c r="AF73" s="140" t="e">
        <f>HLOOKUP(AE73,$AH$10:AZ73,COUNTIF($AE$7:AE73,"&lt;&gt;"&amp;""),FALSE)</f>
        <v>#N/A</v>
      </c>
      <c r="AG73" s="76" t="e">
        <f t="shared" si="55"/>
        <v>#N/A</v>
      </c>
      <c r="AH73" s="107" t="e">
        <f ca="1">VLOOKUP($AG73,INDIRECT(CONCATENATE($CR73,"!",VLOOKUP($CR73,$AG$3:AH$8,AH$2,FALSE))),1,TRUE)</f>
        <v>#N/A</v>
      </c>
      <c r="AI73" s="107" t="e">
        <f ca="1">VLOOKUP($AG73,INDIRECT(CONCATENATE($CR73,"!",VLOOKUP($CR73,$AG$3:AI$8,AI$2,FALSE))),1,TRUE)</f>
        <v>#N/A</v>
      </c>
      <c r="AJ73" s="107" t="e">
        <f ca="1">VLOOKUP($AG73,INDIRECT(CONCATENATE($CR73,"!",VLOOKUP($CR73,$AG$3:AJ$8,AJ$2,FALSE))),1,TRUE)</f>
        <v>#N/A</v>
      </c>
      <c r="AK73" s="107" t="e">
        <f ca="1">VLOOKUP($AG73,INDIRECT(CONCATENATE($CR73,"!",VLOOKUP($CR73,$AG$3:AK$8,AK$2,FALSE))),1,TRUE)</f>
        <v>#N/A</v>
      </c>
      <c r="AL73" s="107" t="e">
        <f ca="1">VLOOKUP($AG73,INDIRECT(CONCATENATE($CR73,"!",VLOOKUP($CR73,$AG$3:AL$8,AL$2,FALSE))),1,TRUE)</f>
        <v>#N/A</v>
      </c>
      <c r="AM73" s="107" t="e">
        <f ca="1">VLOOKUP($AG73,INDIRECT(CONCATENATE($CR73,"!",VLOOKUP($CR73,$AG$3:AM$8,AM$2,FALSE))),1,TRUE)</f>
        <v>#N/A</v>
      </c>
      <c r="AN73" s="107" t="e">
        <f ca="1">VLOOKUP($AG73,INDIRECT(CONCATENATE($CR73,"!",VLOOKUP($CR73,$AG$3:AN$8,AN$2,FALSE))),1,TRUE)</f>
        <v>#N/A</v>
      </c>
      <c r="AO73" s="107" t="e">
        <f ca="1">VLOOKUP($AG73,INDIRECT(CONCATENATE($CR73,"!",VLOOKUP($CR73,$AG$3:AO$8,AO$2,FALSE))),1,TRUE)</f>
        <v>#N/A</v>
      </c>
      <c r="AP73" s="107" t="e">
        <f ca="1">VLOOKUP($AG73,INDIRECT(CONCATENATE($CR73,"!",VLOOKUP($CR73,$AG$3:AP$8,AP$2,FALSE))),1,TRUE)</f>
        <v>#N/A</v>
      </c>
      <c r="AQ73" s="107" t="e">
        <f ca="1">VLOOKUP($AG73,INDIRECT(CONCATENATE($CR73,"!",VLOOKUP($CR73,$AG$3:AQ$8,AQ$2,FALSE))),1,TRUE)</f>
        <v>#N/A</v>
      </c>
      <c r="AR73" s="107" t="e">
        <f ca="1">VLOOKUP($AG73,INDIRECT(CONCATENATE($CR73,"!",VLOOKUP($CR73,$AG$3:AR$8,AR$2,FALSE))),1,TRUE)</f>
        <v>#N/A</v>
      </c>
      <c r="AS73" s="107" t="e">
        <f ca="1">VLOOKUP($AG73,INDIRECT(CONCATENATE($CR73,"!",VLOOKUP($CR73,$AG$3:AS$8,AS$2,FALSE))),1,TRUE)</f>
        <v>#N/A</v>
      </c>
      <c r="AT73" s="107" t="e">
        <f ca="1">VLOOKUP($AG73,INDIRECT(CONCATENATE($CR73,"!",VLOOKUP($CR73,$AG$3:AT$8,AT$2,FALSE))),1,TRUE)</f>
        <v>#N/A</v>
      </c>
      <c r="AU73" s="107"/>
      <c r="AV73" s="107"/>
      <c r="AW73" s="107"/>
      <c r="AX73" s="107"/>
      <c r="AY73" s="107"/>
      <c r="AZ73" s="107"/>
      <c r="BA73" s="71">
        <f t="shared" si="72"/>
        <v>1</v>
      </c>
      <c r="BB73" s="64">
        <f t="shared" si="72"/>
        <v>1</v>
      </c>
      <c r="BC73" s="64">
        <f t="shared" si="73"/>
        <v>1</v>
      </c>
      <c r="BD73" s="64">
        <f t="shared" si="73"/>
        <v>1</v>
      </c>
      <c r="BE73" s="64">
        <f t="shared" si="16"/>
        <v>1</v>
      </c>
      <c r="BF73" s="64">
        <f t="shared" si="17"/>
        <v>1</v>
      </c>
      <c r="BG73" s="64">
        <f t="shared" si="18"/>
        <v>1</v>
      </c>
      <c r="BH73" s="64">
        <f t="shared" si="74"/>
        <v>1</v>
      </c>
      <c r="BI73" s="64">
        <f t="shared" si="74"/>
        <v>1</v>
      </c>
      <c r="BJ73" s="64">
        <f t="shared" si="74"/>
        <v>1</v>
      </c>
      <c r="BK73" s="64">
        <f t="shared" si="74"/>
        <v>1</v>
      </c>
      <c r="BL73" s="64">
        <f t="shared" si="74"/>
        <v>1</v>
      </c>
      <c r="BM73" s="64">
        <f t="shared" si="74"/>
        <v>1</v>
      </c>
      <c r="BU73" s="72" t="e">
        <f>HLOOKUP(AE73,$BA$10:BT73,COUNTIF($AE$7:AE73,"&lt;&gt;"&amp;""),FALSE)</f>
        <v>#N/A</v>
      </c>
      <c r="BV73" s="64">
        <f t="shared" si="19"/>
        <v>1</v>
      </c>
      <c r="BW73" s="72" t="str">
        <f t="shared" si="20"/>
        <v/>
      </c>
      <c r="BX73" s="141" t="str">
        <f ca="1">IF(OR(AE73=$BB$10,AE73=$BD$10,AE73=$BK$10,AE73=$BL$10,AE73=$BM$10),VLOOKUP(BW73,INDIRECT(CONCATENATE(CR73,"!",HLOOKUP(AE73,$CU$10:CY73,CZ73,FALSE))),1,TRUE),"")</f>
        <v/>
      </c>
      <c r="BY73" s="107" t="e">
        <f t="shared" ca="1" si="56"/>
        <v>#N/A</v>
      </c>
      <c r="BZ73" s="107" t="e">
        <f t="shared" ca="1" si="57"/>
        <v>#N/A</v>
      </c>
      <c r="CA73" s="107" t="e">
        <f t="shared" ca="1" si="58"/>
        <v>#N/A</v>
      </c>
      <c r="CB73" s="107" t="e">
        <f t="shared" ca="1" si="59"/>
        <v>#N/A</v>
      </c>
      <c r="CC73" s="107" t="e">
        <f t="shared" ca="1" si="60"/>
        <v>#VALUE!</v>
      </c>
      <c r="CD73" s="73">
        <f>Worksheet!K68</f>
        <v>0</v>
      </c>
      <c r="CE73" s="73">
        <f>Worksheet!L68</f>
        <v>0</v>
      </c>
      <c r="CF73" s="73">
        <f>Worksheet!M68</f>
        <v>0</v>
      </c>
      <c r="CG73" s="73">
        <f>Worksheet!N68</f>
        <v>0</v>
      </c>
      <c r="CH73" s="73">
        <f>Worksheet!O68</f>
        <v>0</v>
      </c>
      <c r="CI73" s="159" t="e">
        <f t="shared" ca="1" si="61"/>
        <v>#VALUE!</v>
      </c>
      <c r="CJ73" s="159" t="e">
        <f t="shared" ca="1" si="62"/>
        <v>#VALUE!</v>
      </c>
      <c r="CK73" s="159" t="e">
        <f t="shared" ca="1" si="63"/>
        <v>#VALUE!</v>
      </c>
      <c r="CL73" s="159" t="e">
        <f t="shared" ca="1" si="64"/>
        <v>#VALUE!</v>
      </c>
      <c r="CM73" s="159" t="e">
        <f t="shared" ca="1" si="65"/>
        <v>#VALUE!</v>
      </c>
      <c r="CN73" s="136" t="e">
        <f t="shared" ca="1" si="66"/>
        <v>#N/A</v>
      </c>
      <c r="CO73" s="108">
        <f>Worksheet!Q68</f>
        <v>0</v>
      </c>
      <c r="CP73" s="63" t="str">
        <f t="shared" si="67"/>
        <v>1</v>
      </c>
      <c r="CQ73" s="138" t="e">
        <f t="shared" si="68"/>
        <v>#N/A</v>
      </c>
      <c r="CR73" s="63" t="str">
        <f t="shared" si="34"/>
        <v>Standard1</v>
      </c>
      <c r="CT73" s="117" t="str">
        <f t="shared" ca="1" si="69"/>
        <v>$B$4:$P$807</v>
      </c>
      <c r="CU73" s="107" t="str">
        <f>VLOOKUP($CR73,$CT$3:CU$8,2,FALSE)</f>
        <v>$I$189:$I$348</v>
      </c>
      <c r="CV73" s="107" t="str">
        <f>VLOOKUP($CR73,$CT$3:CV$8,3,FALSE)</f>
        <v>$I$349:$I$538</v>
      </c>
      <c r="CW73" s="107" t="str">
        <f>VLOOKUP($CR73,$CT$3:CW$8,4,FALSE)</f>
        <v>$I$539:$I$609</v>
      </c>
      <c r="CX73" s="107" t="str">
        <f>VLOOKUP($CR73,$CT$3:CX$8,5,FALSE)</f>
        <v>$I$610:$I$659</v>
      </c>
      <c r="CY73" s="107" t="str">
        <f>VLOOKUP($CR73,$CT$3:CY$8,6,FALSE)</f>
        <v>$I$660:$I$719</v>
      </c>
      <c r="CZ73" s="63">
        <f>COUNTIF($CU$10:CU73,"&lt;&gt;"&amp;"")</f>
        <v>64</v>
      </c>
      <c r="DB73" s="63" t="str">
        <f t="shared" si="70"/>
        <v/>
      </c>
      <c r="DC73" s="63" t="e">
        <f t="shared" ca="1" si="71"/>
        <v>#N/A</v>
      </c>
    </row>
    <row r="74" spans="17:107" x14ac:dyDescent="0.25">
      <c r="Q74" s="64" t="e">
        <f t="shared" ca="1" si="76"/>
        <v>#N/A</v>
      </c>
      <c r="R74" s="63" t="str">
        <f>IF(Worksheet!I69=$S$2,$S$2,IF(Worksheet!I69=$S$3,$S$3,$S$1))</f>
        <v>5502A</v>
      </c>
      <c r="S74" s="65" t="str">
        <f t="shared" ca="1" si="1"/>
        <v>*</v>
      </c>
      <c r="T74" s="60" t="e">
        <f t="shared" si="50"/>
        <v>#N/A</v>
      </c>
      <c r="U74" s="67">
        <f>IF(Worksheet!S69="%",ABS(Worksheet!Z69),ABS(Worksheet!U69))</f>
        <v>0</v>
      </c>
      <c r="V74" s="160">
        <f>IF(Worksheet!S69="%",Worksheet!AA69,Worksheet!S69)</f>
        <v>0</v>
      </c>
      <c r="W74" s="66" t="str">
        <f>IF(Worksheet!S69="%","",IF(Worksheet!Z69&lt;&gt;"",Worksheet!Z69,""))</f>
        <v/>
      </c>
      <c r="X74" s="66" t="str">
        <f>IF(Worksheet!S69="%","",IF(Worksheet!AA69&lt;&gt;"",Worksheet!AA69,""))</f>
        <v/>
      </c>
      <c r="Y74" s="68" t="str">
        <f t="shared" si="51"/>
        <v/>
      </c>
      <c r="Z74" s="68" t="str">
        <f t="shared" si="52"/>
        <v>0</v>
      </c>
      <c r="AA74" s="68" t="str">
        <f t="shared" si="53"/>
        <v>DC</v>
      </c>
      <c r="AB74" s="68" t="str">
        <f t="shared" si="11"/>
        <v>DC0</v>
      </c>
      <c r="AC74" s="68" t="str">
        <f>IF(Worksheet!H69&lt;&gt;"",Worksheet!H69,"")</f>
        <v/>
      </c>
      <c r="AD74" s="68" t="str">
        <f t="shared" si="49"/>
        <v/>
      </c>
      <c r="AE74" s="139" t="str">
        <f t="shared" si="54"/>
        <v>DC0</v>
      </c>
      <c r="AF74" s="140" t="e">
        <f>HLOOKUP(AE74,$AH$10:AZ74,COUNTIF($AE$7:AE74,"&lt;&gt;"&amp;""),FALSE)</f>
        <v>#N/A</v>
      </c>
      <c r="AG74" s="76" t="e">
        <f t="shared" si="55"/>
        <v>#N/A</v>
      </c>
      <c r="AH74" s="107" t="e">
        <f ca="1">VLOOKUP($AG74,INDIRECT(CONCATENATE($CR74,"!",VLOOKUP($CR74,$AG$3:AH$8,AH$2,FALSE))),1,TRUE)</f>
        <v>#N/A</v>
      </c>
      <c r="AI74" s="107" t="e">
        <f ca="1">VLOOKUP($AG74,INDIRECT(CONCATENATE($CR74,"!",VLOOKUP($CR74,$AG$3:AI$8,AI$2,FALSE))),1,TRUE)</f>
        <v>#N/A</v>
      </c>
      <c r="AJ74" s="107" t="e">
        <f ca="1">VLOOKUP($AG74,INDIRECT(CONCATENATE($CR74,"!",VLOOKUP($CR74,$AG$3:AJ$8,AJ$2,FALSE))),1,TRUE)</f>
        <v>#N/A</v>
      </c>
      <c r="AK74" s="107" t="e">
        <f ca="1">VLOOKUP($AG74,INDIRECT(CONCATENATE($CR74,"!",VLOOKUP($CR74,$AG$3:AK$8,AK$2,FALSE))),1,TRUE)</f>
        <v>#N/A</v>
      </c>
      <c r="AL74" s="107" t="e">
        <f ca="1">VLOOKUP($AG74,INDIRECT(CONCATENATE($CR74,"!",VLOOKUP($CR74,$AG$3:AL$8,AL$2,FALSE))),1,TRUE)</f>
        <v>#N/A</v>
      </c>
      <c r="AM74" s="107" t="e">
        <f ca="1">VLOOKUP($AG74,INDIRECT(CONCATENATE($CR74,"!",VLOOKUP($CR74,$AG$3:AM$8,AM$2,FALSE))),1,TRUE)</f>
        <v>#N/A</v>
      </c>
      <c r="AN74" s="107" t="e">
        <f ca="1">VLOOKUP($AG74,INDIRECT(CONCATENATE($CR74,"!",VLOOKUP($CR74,$AG$3:AN$8,AN$2,FALSE))),1,TRUE)</f>
        <v>#N/A</v>
      </c>
      <c r="AO74" s="107" t="e">
        <f ca="1">VLOOKUP($AG74,INDIRECT(CONCATENATE($CR74,"!",VLOOKUP($CR74,$AG$3:AO$8,AO$2,FALSE))),1,TRUE)</f>
        <v>#N/A</v>
      </c>
      <c r="AP74" s="107" t="e">
        <f ca="1">VLOOKUP($AG74,INDIRECT(CONCATENATE($CR74,"!",VLOOKUP($CR74,$AG$3:AP$8,AP$2,FALSE))),1,TRUE)</f>
        <v>#N/A</v>
      </c>
      <c r="AQ74" s="107" t="e">
        <f ca="1">VLOOKUP($AG74,INDIRECT(CONCATENATE($CR74,"!",VLOOKUP($CR74,$AG$3:AQ$8,AQ$2,FALSE))),1,TRUE)</f>
        <v>#N/A</v>
      </c>
      <c r="AR74" s="107" t="e">
        <f ca="1">VLOOKUP($AG74,INDIRECT(CONCATENATE($CR74,"!",VLOOKUP($CR74,$AG$3:AR$8,AR$2,FALSE))),1,TRUE)</f>
        <v>#N/A</v>
      </c>
      <c r="AS74" s="107" t="e">
        <f ca="1">VLOOKUP($AG74,INDIRECT(CONCATENATE($CR74,"!",VLOOKUP($CR74,$AG$3:AS$8,AS$2,FALSE))),1,TRUE)</f>
        <v>#N/A</v>
      </c>
      <c r="AT74" s="107" t="e">
        <f ca="1">VLOOKUP($AG74,INDIRECT(CONCATENATE($CR74,"!",VLOOKUP($CR74,$AG$3:AT$8,AT$2,FALSE))),1,TRUE)</f>
        <v>#N/A</v>
      </c>
      <c r="AU74" s="107"/>
      <c r="AV74" s="107"/>
      <c r="AW74" s="107"/>
      <c r="AX74" s="107"/>
      <c r="AY74" s="107"/>
      <c r="AZ74" s="107"/>
      <c r="BA74" s="71">
        <f t="shared" si="72"/>
        <v>1</v>
      </c>
      <c r="BB74" s="64">
        <f t="shared" si="72"/>
        <v>1</v>
      </c>
      <c r="BC74" s="64">
        <f t="shared" si="73"/>
        <v>1</v>
      </c>
      <c r="BD74" s="64">
        <f t="shared" si="73"/>
        <v>1</v>
      </c>
      <c r="BE74" s="64">
        <f t="shared" si="16"/>
        <v>1</v>
      </c>
      <c r="BF74" s="64">
        <f t="shared" si="17"/>
        <v>1</v>
      </c>
      <c r="BG74" s="64">
        <f t="shared" si="18"/>
        <v>1</v>
      </c>
      <c r="BH74" s="64">
        <f t="shared" si="74"/>
        <v>1</v>
      </c>
      <c r="BI74" s="64">
        <f t="shared" si="74"/>
        <v>1</v>
      </c>
      <c r="BJ74" s="64">
        <f t="shared" si="74"/>
        <v>1</v>
      </c>
      <c r="BK74" s="64">
        <f t="shared" si="74"/>
        <v>1</v>
      </c>
      <c r="BL74" s="64">
        <f t="shared" si="74"/>
        <v>1</v>
      </c>
      <c r="BM74" s="64">
        <f t="shared" si="74"/>
        <v>1</v>
      </c>
      <c r="BU74" s="72" t="e">
        <f>HLOOKUP(AE74,$BA$10:BT74,COUNTIF($AE$7:AE74,"&lt;&gt;"&amp;""),FALSE)</f>
        <v>#N/A</v>
      </c>
      <c r="BV74" s="64">
        <f t="shared" si="19"/>
        <v>1</v>
      </c>
      <c r="BW74" s="72" t="str">
        <f t="shared" si="20"/>
        <v/>
      </c>
      <c r="BX74" s="141" t="str">
        <f ca="1">IF(OR(AE74=$BB$10,AE74=$BD$10,AE74=$BK$10,AE74=$BL$10,AE74=$BM$10),VLOOKUP(BW74,INDIRECT(CONCATENATE(CR74,"!",HLOOKUP(AE74,$CU$10:CY74,CZ74,FALSE))),1,TRUE),"")</f>
        <v/>
      </c>
      <c r="BY74" s="107" t="e">
        <f t="shared" ca="1" si="56"/>
        <v>#N/A</v>
      </c>
      <c r="BZ74" s="107" t="e">
        <f t="shared" ca="1" si="57"/>
        <v>#N/A</v>
      </c>
      <c r="CA74" s="107" t="e">
        <f t="shared" ca="1" si="58"/>
        <v>#N/A</v>
      </c>
      <c r="CB74" s="107" t="e">
        <f t="shared" ca="1" si="59"/>
        <v>#N/A</v>
      </c>
      <c r="CC74" s="107" t="e">
        <f t="shared" ca="1" si="60"/>
        <v>#VALUE!</v>
      </c>
      <c r="CD74" s="73">
        <f>Worksheet!K69</f>
        <v>0</v>
      </c>
      <c r="CE74" s="73">
        <f>Worksheet!L69</f>
        <v>0</v>
      </c>
      <c r="CF74" s="73">
        <f>Worksheet!M69</f>
        <v>0</v>
      </c>
      <c r="CG74" s="73">
        <f>Worksheet!N69</f>
        <v>0</v>
      </c>
      <c r="CH74" s="73">
        <f>Worksheet!O69</f>
        <v>0</v>
      </c>
      <c r="CI74" s="159" t="e">
        <f t="shared" ca="1" si="61"/>
        <v>#VALUE!</v>
      </c>
      <c r="CJ74" s="159" t="e">
        <f t="shared" ca="1" si="62"/>
        <v>#VALUE!</v>
      </c>
      <c r="CK74" s="159" t="e">
        <f t="shared" ca="1" si="63"/>
        <v>#VALUE!</v>
      </c>
      <c r="CL74" s="159" t="e">
        <f t="shared" ca="1" si="64"/>
        <v>#VALUE!</v>
      </c>
      <c r="CM74" s="159" t="e">
        <f t="shared" ca="1" si="65"/>
        <v>#VALUE!</v>
      </c>
      <c r="CN74" s="136" t="e">
        <f t="shared" ca="1" si="66"/>
        <v>#N/A</v>
      </c>
      <c r="CO74" s="108">
        <f>Worksheet!Q69</f>
        <v>0</v>
      </c>
      <c r="CP74" s="63" t="str">
        <f t="shared" si="67"/>
        <v>1</v>
      </c>
      <c r="CQ74" s="138" t="e">
        <f t="shared" si="68"/>
        <v>#N/A</v>
      </c>
      <c r="CR74" s="63" t="str">
        <f t="shared" si="34"/>
        <v>Standard1</v>
      </c>
      <c r="CT74" s="117" t="str">
        <f t="shared" ca="1" si="69"/>
        <v>$B$4:$P$807</v>
      </c>
      <c r="CU74" s="107" t="str">
        <f>VLOOKUP($CR74,$CT$3:CU$8,2,FALSE)</f>
        <v>$I$189:$I$348</v>
      </c>
      <c r="CV74" s="107" t="str">
        <f>VLOOKUP($CR74,$CT$3:CV$8,3,FALSE)</f>
        <v>$I$349:$I$538</v>
      </c>
      <c r="CW74" s="107" t="str">
        <f>VLOOKUP($CR74,$CT$3:CW$8,4,FALSE)</f>
        <v>$I$539:$I$609</v>
      </c>
      <c r="CX74" s="107" t="str">
        <f>VLOOKUP($CR74,$CT$3:CX$8,5,FALSE)</f>
        <v>$I$610:$I$659</v>
      </c>
      <c r="CY74" s="107" t="str">
        <f>VLOOKUP($CR74,$CT$3:CY$8,6,FALSE)</f>
        <v>$I$660:$I$719</v>
      </c>
      <c r="CZ74" s="63">
        <f>COUNTIF($CU$10:CU74,"&lt;&gt;"&amp;"")</f>
        <v>65</v>
      </c>
      <c r="DB74" s="63" t="str">
        <f t="shared" si="70"/>
        <v/>
      </c>
      <c r="DC74" s="63" t="e">
        <f t="shared" ca="1" si="71"/>
        <v>#N/A</v>
      </c>
    </row>
    <row r="75" spans="17:107" x14ac:dyDescent="0.25">
      <c r="Q75" s="64" t="e">
        <f t="shared" ca="1" si="76"/>
        <v>#N/A</v>
      </c>
      <c r="R75" s="63" t="str">
        <f>IF(Worksheet!I70=$S$2,$S$2,IF(Worksheet!I70=$S$3,$S$3,$S$1))</f>
        <v>5502A</v>
      </c>
      <c r="S75" s="65" t="str">
        <f t="shared" ref="S75:S115" ca="1" si="77">IFERROR(CONCATENATE((ROUND(MAX((SQRT(((((STDEV(CI75:CM75))/SQRT(5))*2.87/2)^2)+(((CA75+(AG75*(CB75)))*0.5)^2))*2),BY75+(BZ75*AG75)),2-(1+INT(LOG10(ABS(MAX((SQRT(((((STDEV(CI75:CM75))/SQRT(5))*2.87/2)^2)+(((CA75+(AG75*(CB75)))*0.5)^2))*2),BY75+(BZ75*AG75))))))))," ",CN75),"*")</f>
        <v>*</v>
      </c>
      <c r="T75" s="60" t="e">
        <f t="shared" si="50"/>
        <v>#N/A</v>
      </c>
      <c r="U75" s="67">
        <f>IF(Worksheet!S70="%",ABS(Worksheet!Z70),ABS(Worksheet!U70))</f>
        <v>0</v>
      </c>
      <c r="V75" s="160">
        <f>IF(Worksheet!S70="%",Worksheet!AA70,Worksheet!S70)</f>
        <v>0</v>
      </c>
      <c r="W75" s="66" t="str">
        <f>IF(Worksheet!S70="%","",IF(Worksheet!Z70&lt;&gt;"",Worksheet!Z70,""))</f>
        <v/>
      </c>
      <c r="X75" s="66" t="str">
        <f>IF(Worksheet!S70="%","",IF(Worksheet!AA70&lt;&gt;"",Worksheet!AA70,""))</f>
        <v/>
      </c>
      <c r="Y75" s="68" t="str">
        <f t="shared" si="51"/>
        <v/>
      </c>
      <c r="Z75" s="68" t="str">
        <f t="shared" si="52"/>
        <v>0</v>
      </c>
      <c r="AA75" s="68" t="str">
        <f t="shared" si="53"/>
        <v>DC</v>
      </c>
      <c r="AB75" s="68" t="str">
        <f t="shared" si="11"/>
        <v>DC0</v>
      </c>
      <c r="AC75" s="68" t="str">
        <f>IF(Worksheet!H70&lt;&gt;"",Worksheet!H70,"")</f>
        <v/>
      </c>
      <c r="AD75" s="68" t="str">
        <f t="shared" si="49"/>
        <v/>
      </c>
      <c r="AE75" s="139" t="str">
        <f t="shared" si="54"/>
        <v>DC0</v>
      </c>
      <c r="AF75" s="140" t="e">
        <f>HLOOKUP(AE75,$AH$10:AZ75,COUNTIF($AE$7:AE75,"&lt;&gt;"&amp;""),FALSE)</f>
        <v>#N/A</v>
      </c>
      <c r="AG75" s="76" t="e">
        <f t="shared" si="55"/>
        <v>#N/A</v>
      </c>
      <c r="AH75" s="107" t="e">
        <f ca="1">VLOOKUP($AG75,INDIRECT(CONCATENATE($CR75,"!",VLOOKUP($CR75,$AG$3:AH$8,AH$2,FALSE))),1,TRUE)</f>
        <v>#N/A</v>
      </c>
      <c r="AI75" s="107" t="e">
        <f ca="1">VLOOKUP($AG75,INDIRECT(CONCATENATE($CR75,"!",VLOOKUP($CR75,$AG$3:AI$8,AI$2,FALSE))),1,TRUE)</f>
        <v>#N/A</v>
      </c>
      <c r="AJ75" s="107" t="e">
        <f ca="1">VLOOKUP($AG75,INDIRECT(CONCATENATE($CR75,"!",VLOOKUP($CR75,$AG$3:AJ$8,AJ$2,FALSE))),1,TRUE)</f>
        <v>#N/A</v>
      </c>
      <c r="AK75" s="107" t="e">
        <f ca="1">VLOOKUP($AG75,INDIRECT(CONCATENATE($CR75,"!",VLOOKUP($CR75,$AG$3:AK$8,AK$2,FALSE))),1,TRUE)</f>
        <v>#N/A</v>
      </c>
      <c r="AL75" s="107" t="e">
        <f ca="1">VLOOKUP($AG75,INDIRECT(CONCATENATE($CR75,"!",VLOOKUP($CR75,$AG$3:AL$8,AL$2,FALSE))),1,TRUE)</f>
        <v>#N/A</v>
      </c>
      <c r="AM75" s="107" t="e">
        <f ca="1">VLOOKUP($AG75,INDIRECT(CONCATENATE($CR75,"!",VLOOKUP($CR75,$AG$3:AM$8,AM$2,FALSE))),1,TRUE)</f>
        <v>#N/A</v>
      </c>
      <c r="AN75" s="107" t="e">
        <f ca="1">VLOOKUP($AG75,INDIRECT(CONCATENATE($CR75,"!",VLOOKUP($CR75,$AG$3:AN$8,AN$2,FALSE))),1,TRUE)</f>
        <v>#N/A</v>
      </c>
      <c r="AO75" s="107" t="e">
        <f ca="1">VLOOKUP($AG75,INDIRECT(CONCATENATE($CR75,"!",VLOOKUP($CR75,$AG$3:AO$8,AO$2,FALSE))),1,TRUE)</f>
        <v>#N/A</v>
      </c>
      <c r="AP75" s="107" t="e">
        <f ca="1">VLOOKUP($AG75,INDIRECT(CONCATENATE($CR75,"!",VLOOKUP($CR75,$AG$3:AP$8,AP$2,FALSE))),1,TRUE)</f>
        <v>#N/A</v>
      </c>
      <c r="AQ75" s="107" t="e">
        <f ca="1">VLOOKUP($AG75,INDIRECT(CONCATENATE($CR75,"!",VLOOKUP($CR75,$AG$3:AQ$8,AQ$2,FALSE))),1,TRUE)</f>
        <v>#N/A</v>
      </c>
      <c r="AR75" s="107" t="e">
        <f ca="1">VLOOKUP($AG75,INDIRECT(CONCATENATE($CR75,"!",VLOOKUP($CR75,$AG$3:AR$8,AR$2,FALSE))),1,TRUE)</f>
        <v>#N/A</v>
      </c>
      <c r="AS75" s="107" t="e">
        <f ca="1">VLOOKUP($AG75,INDIRECT(CONCATENATE($CR75,"!",VLOOKUP($CR75,$AG$3:AS$8,AS$2,FALSE))),1,TRUE)</f>
        <v>#N/A</v>
      </c>
      <c r="AT75" s="107" t="e">
        <f ca="1">VLOOKUP($AG75,INDIRECT(CONCATENATE($CR75,"!",VLOOKUP($CR75,$AG$3:AT$8,AT$2,FALSE))),1,TRUE)</f>
        <v>#N/A</v>
      </c>
      <c r="AU75" s="107"/>
      <c r="AV75" s="107"/>
      <c r="AW75" s="107"/>
      <c r="AX75" s="107"/>
      <c r="AY75" s="107"/>
      <c r="AZ75" s="107"/>
      <c r="BA75" s="71">
        <f t="shared" si="72"/>
        <v>1</v>
      </c>
      <c r="BB75" s="64">
        <f t="shared" si="72"/>
        <v>1</v>
      </c>
      <c r="BC75" s="64">
        <f t="shared" si="73"/>
        <v>1</v>
      </c>
      <c r="BD75" s="64">
        <f t="shared" si="73"/>
        <v>1</v>
      </c>
      <c r="BE75" s="64">
        <f t="shared" si="16"/>
        <v>1</v>
      </c>
      <c r="BF75" s="64">
        <f t="shared" si="17"/>
        <v>1</v>
      </c>
      <c r="BG75" s="64">
        <f t="shared" si="18"/>
        <v>1</v>
      </c>
      <c r="BH75" s="64">
        <f t="shared" si="74"/>
        <v>1</v>
      </c>
      <c r="BI75" s="64">
        <f t="shared" si="74"/>
        <v>1</v>
      </c>
      <c r="BJ75" s="64">
        <f t="shared" si="74"/>
        <v>1</v>
      </c>
      <c r="BK75" s="64">
        <f t="shared" si="74"/>
        <v>1</v>
      </c>
      <c r="BL75" s="64">
        <f t="shared" si="74"/>
        <v>1</v>
      </c>
      <c r="BM75" s="64">
        <f t="shared" si="74"/>
        <v>1</v>
      </c>
      <c r="BU75" s="72" t="e">
        <f>HLOOKUP(AE75,$BA$10:BT75,COUNTIF($AE$7:AE75,"&lt;&gt;"&amp;""),FALSE)</f>
        <v>#N/A</v>
      </c>
      <c r="BV75" s="64">
        <f t="shared" si="19"/>
        <v>1</v>
      </c>
      <c r="BW75" s="72" t="str">
        <f t="shared" si="20"/>
        <v/>
      </c>
      <c r="BX75" s="141" t="str">
        <f ca="1">IF(OR(AE75=$BB$10,AE75=$BD$10,AE75=$BK$10,AE75=$BL$10,AE75=$BM$10),VLOOKUP(BW75,INDIRECT(CONCATENATE(CR75,"!",HLOOKUP(AE75,$CU$10:CY75,CZ75,FALSE))),1,TRUE),"")</f>
        <v/>
      </c>
      <c r="BY75" s="107" t="e">
        <f t="shared" ca="1" si="56"/>
        <v>#N/A</v>
      </c>
      <c r="BZ75" s="107" t="e">
        <f t="shared" ca="1" si="57"/>
        <v>#N/A</v>
      </c>
      <c r="CA75" s="107" t="e">
        <f t="shared" ca="1" si="58"/>
        <v>#N/A</v>
      </c>
      <c r="CB75" s="107" t="e">
        <f t="shared" ca="1" si="59"/>
        <v>#N/A</v>
      </c>
      <c r="CC75" s="107" t="e">
        <f t="shared" ca="1" si="60"/>
        <v>#VALUE!</v>
      </c>
      <c r="CD75" s="73">
        <f>Worksheet!K70</f>
        <v>0</v>
      </c>
      <c r="CE75" s="73">
        <f>Worksheet!L70</f>
        <v>0</v>
      </c>
      <c r="CF75" s="73">
        <f>Worksheet!M70</f>
        <v>0</v>
      </c>
      <c r="CG75" s="73">
        <f>Worksheet!N70</f>
        <v>0</v>
      </c>
      <c r="CH75" s="73">
        <f>Worksheet!O70</f>
        <v>0</v>
      </c>
      <c r="CI75" s="159" t="e">
        <f t="shared" ca="1" si="61"/>
        <v>#VALUE!</v>
      </c>
      <c r="CJ75" s="159" t="e">
        <f t="shared" ca="1" si="62"/>
        <v>#VALUE!</v>
      </c>
      <c r="CK75" s="159" t="e">
        <f t="shared" ca="1" si="63"/>
        <v>#VALUE!</v>
      </c>
      <c r="CL75" s="159" t="e">
        <f t="shared" ca="1" si="64"/>
        <v>#VALUE!</v>
      </c>
      <c r="CM75" s="159" t="e">
        <f t="shared" ca="1" si="65"/>
        <v>#VALUE!</v>
      </c>
      <c r="CN75" s="136" t="e">
        <f t="shared" ca="1" si="66"/>
        <v>#N/A</v>
      </c>
      <c r="CO75" s="108">
        <f>Worksheet!Q70</f>
        <v>0</v>
      </c>
      <c r="CP75" s="63" t="str">
        <f t="shared" si="67"/>
        <v>1</v>
      </c>
      <c r="CQ75" s="138" t="e">
        <f t="shared" si="68"/>
        <v>#N/A</v>
      </c>
      <c r="CR75" s="63" t="str">
        <f t="shared" si="34"/>
        <v>Standard1</v>
      </c>
      <c r="CT75" s="117" t="str">
        <f t="shared" ca="1" si="69"/>
        <v>$B$4:$P$807</v>
      </c>
      <c r="CU75" s="107" t="str">
        <f>VLOOKUP($CR75,$CT$3:CU$8,2,FALSE)</f>
        <v>$I$189:$I$348</v>
      </c>
      <c r="CV75" s="107" t="str">
        <f>VLOOKUP($CR75,$CT$3:CV$8,3,FALSE)</f>
        <v>$I$349:$I$538</v>
      </c>
      <c r="CW75" s="107" t="str">
        <f>VLOOKUP($CR75,$CT$3:CW$8,4,FALSE)</f>
        <v>$I$539:$I$609</v>
      </c>
      <c r="CX75" s="107" t="str">
        <f>VLOOKUP($CR75,$CT$3:CX$8,5,FALSE)</f>
        <v>$I$610:$I$659</v>
      </c>
      <c r="CY75" s="107" t="str">
        <f>VLOOKUP($CR75,$CT$3:CY$8,6,FALSE)</f>
        <v>$I$660:$I$719</v>
      </c>
      <c r="CZ75" s="63">
        <f>COUNTIF($CU$10:CU75,"&lt;&gt;"&amp;"")</f>
        <v>66</v>
      </c>
      <c r="DB75" s="63" t="str">
        <f t="shared" si="70"/>
        <v/>
      </c>
      <c r="DC75" s="63" t="e">
        <f t="shared" ca="1" si="71"/>
        <v>#N/A</v>
      </c>
    </row>
    <row r="76" spans="17:107" x14ac:dyDescent="0.25">
      <c r="Q76" s="64" t="e">
        <f t="shared" ca="1" si="76"/>
        <v>#N/A</v>
      </c>
      <c r="R76" s="63" t="str">
        <f>IF(Worksheet!I71=$S$2,$S$2,IF(Worksheet!I71=$S$3,$S$3,$S$1))</f>
        <v>5502A</v>
      </c>
      <c r="S76" s="65" t="str">
        <f t="shared" ca="1" si="77"/>
        <v>*</v>
      </c>
      <c r="T76" s="60" t="e">
        <f t="shared" si="50"/>
        <v>#N/A</v>
      </c>
      <c r="U76" s="67">
        <f>IF(Worksheet!S71="%",ABS(Worksheet!Z71),ABS(Worksheet!U71))</f>
        <v>0</v>
      </c>
      <c r="V76" s="160">
        <f>IF(Worksheet!S71="%",Worksheet!AA71,Worksheet!S71)</f>
        <v>0</v>
      </c>
      <c r="W76" s="66" t="str">
        <f>IF(Worksheet!S71="%","",IF(Worksheet!Z71&lt;&gt;"",Worksheet!Z71,""))</f>
        <v/>
      </c>
      <c r="X76" s="66" t="str">
        <f>IF(Worksheet!S71="%","",IF(Worksheet!AA71&lt;&gt;"",Worksheet!AA71,""))</f>
        <v/>
      </c>
      <c r="Y76" s="68" t="str">
        <f t="shared" si="51"/>
        <v/>
      </c>
      <c r="Z76" s="68" t="str">
        <f t="shared" si="52"/>
        <v>0</v>
      </c>
      <c r="AA76" s="68" t="str">
        <f t="shared" si="53"/>
        <v>DC</v>
      </c>
      <c r="AB76" s="68" t="str">
        <f t="shared" ref="AB76:AB100" si="78">IF(OR(Z76="DGC",Z76="DGF",Z76="O",Z76="F"),Z76,CONCATENATE(AA76,Z76))</f>
        <v>DC0</v>
      </c>
      <c r="AC76" s="68" t="str">
        <f>IF(Worksheet!H71&lt;&gt;"",Worksheet!H71,"")</f>
        <v/>
      </c>
      <c r="AD76" s="68" t="str">
        <f t="shared" si="49"/>
        <v/>
      </c>
      <c r="AE76" s="139" t="str">
        <f t="shared" si="54"/>
        <v>DC0</v>
      </c>
      <c r="AF76" s="140" t="e">
        <f>HLOOKUP(AE76,$AH$10:AZ76,COUNTIF($AE$7:AE76,"&lt;&gt;"&amp;""),FALSE)</f>
        <v>#N/A</v>
      </c>
      <c r="AG76" s="76" t="e">
        <f t="shared" si="55"/>
        <v>#N/A</v>
      </c>
      <c r="AH76" s="107" t="e">
        <f ca="1">VLOOKUP($AG76,INDIRECT(CONCATENATE($CR76,"!",VLOOKUP($CR76,$AG$3:AH$8,AH$2,FALSE))),1,TRUE)</f>
        <v>#N/A</v>
      </c>
      <c r="AI76" s="107" t="e">
        <f ca="1">VLOOKUP($AG76,INDIRECT(CONCATENATE($CR76,"!",VLOOKUP($CR76,$AG$3:AI$8,AI$2,FALSE))),1,TRUE)</f>
        <v>#N/A</v>
      </c>
      <c r="AJ76" s="107" t="e">
        <f ca="1">VLOOKUP($AG76,INDIRECT(CONCATENATE($CR76,"!",VLOOKUP($CR76,$AG$3:AJ$8,AJ$2,FALSE))),1,TRUE)</f>
        <v>#N/A</v>
      </c>
      <c r="AK76" s="107" t="e">
        <f ca="1">VLOOKUP($AG76,INDIRECT(CONCATENATE($CR76,"!",VLOOKUP($CR76,$AG$3:AK$8,AK$2,FALSE))),1,TRUE)</f>
        <v>#N/A</v>
      </c>
      <c r="AL76" s="107" t="e">
        <f ca="1">VLOOKUP($AG76,INDIRECT(CONCATENATE($CR76,"!",VLOOKUP($CR76,$AG$3:AL$8,AL$2,FALSE))),1,TRUE)</f>
        <v>#N/A</v>
      </c>
      <c r="AM76" s="107" t="e">
        <f ca="1">VLOOKUP($AG76,INDIRECT(CONCATENATE($CR76,"!",VLOOKUP($CR76,$AG$3:AM$8,AM$2,FALSE))),1,TRUE)</f>
        <v>#N/A</v>
      </c>
      <c r="AN76" s="107" t="e">
        <f ca="1">VLOOKUP($AG76,INDIRECT(CONCATENATE($CR76,"!",VLOOKUP($CR76,$AG$3:AN$8,AN$2,FALSE))),1,TRUE)</f>
        <v>#N/A</v>
      </c>
      <c r="AO76" s="107" t="e">
        <f ca="1">VLOOKUP($AG76,INDIRECT(CONCATENATE($CR76,"!",VLOOKUP($CR76,$AG$3:AO$8,AO$2,FALSE))),1,TRUE)</f>
        <v>#N/A</v>
      </c>
      <c r="AP76" s="107" t="e">
        <f ca="1">VLOOKUP($AG76,INDIRECT(CONCATENATE($CR76,"!",VLOOKUP($CR76,$AG$3:AP$8,AP$2,FALSE))),1,TRUE)</f>
        <v>#N/A</v>
      </c>
      <c r="AQ76" s="107" t="e">
        <f ca="1">VLOOKUP($AG76,INDIRECT(CONCATENATE($CR76,"!",VLOOKUP($CR76,$AG$3:AQ$8,AQ$2,FALSE))),1,TRUE)</f>
        <v>#N/A</v>
      </c>
      <c r="AR76" s="107" t="e">
        <f ca="1">VLOOKUP($AG76,INDIRECT(CONCATENATE($CR76,"!",VLOOKUP($CR76,$AG$3:AR$8,AR$2,FALSE))),1,TRUE)</f>
        <v>#N/A</v>
      </c>
      <c r="AS76" s="107" t="e">
        <f ca="1">VLOOKUP($AG76,INDIRECT(CONCATENATE($CR76,"!",VLOOKUP($CR76,$AG$3:AS$8,AS$2,FALSE))),1,TRUE)</f>
        <v>#N/A</v>
      </c>
      <c r="AT76" s="107" t="e">
        <f ca="1">VLOOKUP($AG76,INDIRECT(CONCATENATE($CR76,"!",VLOOKUP($CR76,$AG$3:AT$8,AT$2,FALSE))),1,TRUE)</f>
        <v>#N/A</v>
      </c>
      <c r="AU76" s="107"/>
      <c r="AV76" s="107"/>
      <c r="AW76" s="107"/>
      <c r="AX76" s="107"/>
      <c r="AY76" s="107"/>
      <c r="AZ76" s="107"/>
      <c r="BA76" s="71">
        <f t="shared" si="72"/>
        <v>1</v>
      </c>
      <c r="BB76" s="64">
        <f t="shared" si="72"/>
        <v>1</v>
      </c>
      <c r="BC76" s="64">
        <f t="shared" si="73"/>
        <v>1</v>
      </c>
      <c r="BD76" s="64">
        <f t="shared" si="73"/>
        <v>1</v>
      </c>
      <c r="BE76" s="64">
        <f t="shared" ref="BE76:BE120" si="79">IF(CONCATENATE($Y76,$Z76)="O",0.001,IF(EXACT(CONCATENATE($Y76,$Z76),"mO")=TRUE,0.000001,IF(EXACT(CONCATENATE($Y76,$Z76),"MO")=TRUE,1000,1)))</f>
        <v>1</v>
      </c>
      <c r="BF76" s="64">
        <f t="shared" ref="BF76:BF120" si="80">IF($V76="µF",0.001,IF($V76="nF",0.000001,IF($V76="pF",0.000000001,1)))</f>
        <v>1</v>
      </c>
      <c r="BG76" s="64">
        <f t="shared" ref="BG76:BG120" si="81">IF($V76="Hz",0.001,IF($V76="mHz",0.000001,IF($V76="MHz",1000,IF($V76="µHz",0.000000001,1))))</f>
        <v>1</v>
      </c>
      <c r="BH76" s="64">
        <f t="shared" si="74"/>
        <v>1</v>
      </c>
      <c r="BI76" s="64">
        <f t="shared" si="74"/>
        <v>1</v>
      </c>
      <c r="BJ76" s="64">
        <f t="shared" si="74"/>
        <v>1</v>
      </c>
      <c r="BK76" s="64">
        <f t="shared" si="74"/>
        <v>1</v>
      </c>
      <c r="BL76" s="64">
        <f t="shared" si="74"/>
        <v>1</v>
      </c>
      <c r="BM76" s="64">
        <f t="shared" si="74"/>
        <v>1</v>
      </c>
      <c r="BU76" s="72" t="e">
        <f>HLOOKUP(AE76,$BA$10:BT76,COUNTIF($AE$7:AE76,"&lt;&gt;"&amp;""),FALSE)</f>
        <v>#N/A</v>
      </c>
      <c r="BV76" s="64">
        <f t="shared" ref="BV76:BV120" si="82">IF($X76="Hz",0.001,IF(EXACT("mHz",$X76)=TRUE,0.000001,IF(EXACT("MHz",$X76)=TRUE,1000,IF($X76="µHz",0.000000001,1))))</f>
        <v>1</v>
      </c>
      <c r="BW76" s="72" t="str">
        <f t="shared" ref="BW76:BW100" si="83">IF(W76&lt;&gt;"",IF(Z76="A",IF(W76&gt;50,W76*0.0001,BV76*W76),BV76*W76),"")</f>
        <v/>
      </c>
      <c r="BX76" s="141" t="str">
        <f ca="1">IF(OR(AE76=$BB$10,AE76=$BD$10,AE76=$BK$10,AE76=$BL$10,AE76=$BM$10),VLOOKUP(BW76,INDIRECT(CONCATENATE(CR76,"!",HLOOKUP(AE76,$CU$10:CY76,CZ76,FALSE))),1,TRUE),"")</f>
        <v/>
      </c>
      <c r="BY76" s="107" t="e">
        <f t="shared" ca="1" si="56"/>
        <v>#N/A</v>
      </c>
      <c r="BZ76" s="107" t="e">
        <f t="shared" ca="1" si="57"/>
        <v>#N/A</v>
      </c>
      <c r="CA76" s="107" t="e">
        <f t="shared" ca="1" si="58"/>
        <v>#N/A</v>
      </c>
      <c r="CB76" s="107" t="e">
        <f t="shared" ca="1" si="59"/>
        <v>#N/A</v>
      </c>
      <c r="CC76" s="107" t="e">
        <f t="shared" ca="1" si="60"/>
        <v>#VALUE!</v>
      </c>
      <c r="CD76" s="73">
        <f>Worksheet!K71</f>
        <v>0</v>
      </c>
      <c r="CE76" s="73">
        <f>Worksheet!L71</f>
        <v>0</v>
      </c>
      <c r="CF76" s="73">
        <f>Worksheet!M71</f>
        <v>0</v>
      </c>
      <c r="CG76" s="73">
        <f>Worksheet!N71</f>
        <v>0</v>
      </c>
      <c r="CH76" s="73">
        <f>Worksheet!O71</f>
        <v>0</v>
      </c>
      <c r="CI76" s="159" t="e">
        <f t="shared" ca="1" si="61"/>
        <v>#VALUE!</v>
      </c>
      <c r="CJ76" s="159" t="e">
        <f t="shared" ca="1" si="62"/>
        <v>#VALUE!</v>
      </c>
      <c r="CK76" s="159" t="e">
        <f t="shared" ca="1" si="63"/>
        <v>#VALUE!</v>
      </c>
      <c r="CL76" s="159" t="e">
        <f t="shared" ca="1" si="64"/>
        <v>#VALUE!</v>
      </c>
      <c r="CM76" s="159" t="e">
        <f t="shared" ca="1" si="65"/>
        <v>#VALUE!</v>
      </c>
      <c r="CN76" s="136" t="e">
        <f t="shared" ca="1" si="66"/>
        <v>#N/A</v>
      </c>
      <c r="CO76" s="108">
        <f>Worksheet!Q71</f>
        <v>0</v>
      </c>
      <c r="CP76" s="63" t="str">
        <f t="shared" si="67"/>
        <v>1</v>
      </c>
      <c r="CQ76" s="138" t="e">
        <f t="shared" si="68"/>
        <v>#N/A</v>
      </c>
      <c r="CR76" s="63" t="str">
        <f t="shared" ref="CR76:CR120" si="84">VLOOKUP($R76,$S$1:$T$7,2,FALSE)</f>
        <v>Standard1</v>
      </c>
      <c r="CT76" s="117" t="str">
        <f t="shared" ca="1" si="69"/>
        <v>$B$4:$P$807</v>
      </c>
      <c r="CU76" s="107" t="str">
        <f>VLOOKUP($CR76,$CT$3:CU$8,2,FALSE)</f>
        <v>$I$189:$I$348</v>
      </c>
      <c r="CV76" s="107" t="str">
        <f>VLOOKUP($CR76,$CT$3:CV$8,3,FALSE)</f>
        <v>$I$349:$I$538</v>
      </c>
      <c r="CW76" s="107" t="str">
        <f>VLOOKUP($CR76,$CT$3:CW$8,4,FALSE)</f>
        <v>$I$539:$I$609</v>
      </c>
      <c r="CX76" s="107" t="str">
        <f>VLOOKUP($CR76,$CT$3:CX$8,5,FALSE)</f>
        <v>$I$610:$I$659</v>
      </c>
      <c r="CY76" s="107" t="str">
        <f>VLOOKUP($CR76,$CT$3:CY$8,6,FALSE)</f>
        <v>$I$660:$I$719</v>
      </c>
      <c r="CZ76" s="63">
        <f>COUNTIF($CU$10:CU76,"&lt;&gt;"&amp;"")</f>
        <v>67</v>
      </c>
      <c r="DB76" s="63" t="str">
        <f t="shared" si="70"/>
        <v/>
      </c>
      <c r="DC76" s="63" t="e">
        <f t="shared" ca="1" si="71"/>
        <v>#N/A</v>
      </c>
    </row>
    <row r="77" spans="17:107" x14ac:dyDescent="0.25">
      <c r="Q77" s="64" t="e">
        <f t="shared" ca="1" si="76"/>
        <v>#N/A</v>
      </c>
      <c r="R77" s="63" t="str">
        <f>IF(Worksheet!I72=$S$2,$S$2,IF(Worksheet!I72=$S$3,$S$3,$S$1))</f>
        <v>5502A</v>
      </c>
      <c r="S77" s="65" t="str">
        <f t="shared" ca="1" si="77"/>
        <v>*</v>
      </c>
      <c r="T77" s="60" t="e">
        <f t="shared" si="50"/>
        <v>#N/A</v>
      </c>
      <c r="U77" s="67">
        <f>IF(Worksheet!S72="%",ABS(Worksheet!Z72),ABS(Worksheet!U72))</f>
        <v>0</v>
      </c>
      <c r="V77" s="160">
        <f>IF(Worksheet!S72="%",Worksheet!AA72,Worksheet!S72)</f>
        <v>0</v>
      </c>
      <c r="W77" s="66" t="str">
        <f>IF(Worksheet!S72="%","",IF(Worksheet!Z72&lt;&gt;"",Worksheet!Z72,""))</f>
        <v/>
      </c>
      <c r="X77" s="66" t="str">
        <f>IF(Worksheet!S72="%","",IF(Worksheet!AA72&lt;&gt;"",Worksheet!AA72,""))</f>
        <v/>
      </c>
      <c r="Y77" s="68" t="str">
        <f t="shared" si="51"/>
        <v/>
      </c>
      <c r="Z77" s="68" t="str">
        <f t="shared" si="52"/>
        <v>0</v>
      </c>
      <c r="AA77" s="68" t="str">
        <f t="shared" si="53"/>
        <v>DC</v>
      </c>
      <c r="AB77" s="68" t="str">
        <f t="shared" si="78"/>
        <v>DC0</v>
      </c>
      <c r="AC77" s="68" t="str">
        <f>IF(Worksheet!H72&lt;&gt;"",Worksheet!H72,"")</f>
        <v/>
      </c>
      <c r="AD77" s="68" t="str">
        <f t="shared" si="49"/>
        <v/>
      </c>
      <c r="AE77" s="139" t="str">
        <f t="shared" si="54"/>
        <v>DC0</v>
      </c>
      <c r="AF77" s="140" t="e">
        <f>HLOOKUP(AE77,$AH$10:AZ77,COUNTIF($AE$7:AE77,"&lt;&gt;"&amp;""),FALSE)</f>
        <v>#N/A</v>
      </c>
      <c r="AG77" s="76" t="e">
        <f t="shared" si="55"/>
        <v>#N/A</v>
      </c>
      <c r="AH77" s="107" t="e">
        <f ca="1">VLOOKUP($AG77,INDIRECT(CONCATENATE($CR77,"!",VLOOKUP($CR77,$AG$3:AH$8,AH$2,FALSE))),1,TRUE)</f>
        <v>#N/A</v>
      </c>
      <c r="AI77" s="107" t="e">
        <f ca="1">VLOOKUP($AG77,INDIRECT(CONCATENATE($CR77,"!",VLOOKUP($CR77,$AG$3:AI$8,AI$2,FALSE))),1,TRUE)</f>
        <v>#N/A</v>
      </c>
      <c r="AJ77" s="107" t="e">
        <f ca="1">VLOOKUP($AG77,INDIRECT(CONCATENATE($CR77,"!",VLOOKUP($CR77,$AG$3:AJ$8,AJ$2,FALSE))),1,TRUE)</f>
        <v>#N/A</v>
      </c>
      <c r="AK77" s="107" t="e">
        <f ca="1">VLOOKUP($AG77,INDIRECT(CONCATENATE($CR77,"!",VLOOKUP($CR77,$AG$3:AK$8,AK$2,FALSE))),1,TRUE)</f>
        <v>#N/A</v>
      </c>
      <c r="AL77" s="107" t="e">
        <f ca="1">VLOOKUP($AG77,INDIRECT(CONCATENATE($CR77,"!",VLOOKUP($CR77,$AG$3:AL$8,AL$2,FALSE))),1,TRUE)</f>
        <v>#N/A</v>
      </c>
      <c r="AM77" s="107" t="e">
        <f ca="1">VLOOKUP($AG77,INDIRECT(CONCATENATE($CR77,"!",VLOOKUP($CR77,$AG$3:AM$8,AM$2,FALSE))),1,TRUE)</f>
        <v>#N/A</v>
      </c>
      <c r="AN77" s="107" t="e">
        <f ca="1">VLOOKUP($AG77,INDIRECT(CONCATENATE($CR77,"!",VLOOKUP($CR77,$AG$3:AN$8,AN$2,FALSE))),1,TRUE)</f>
        <v>#N/A</v>
      </c>
      <c r="AO77" s="107" t="e">
        <f ca="1">VLOOKUP($AG77,INDIRECT(CONCATENATE($CR77,"!",VLOOKUP($CR77,$AG$3:AO$8,AO$2,FALSE))),1,TRUE)</f>
        <v>#N/A</v>
      </c>
      <c r="AP77" s="107" t="e">
        <f ca="1">VLOOKUP($AG77,INDIRECT(CONCATENATE($CR77,"!",VLOOKUP($CR77,$AG$3:AP$8,AP$2,FALSE))),1,TRUE)</f>
        <v>#N/A</v>
      </c>
      <c r="AQ77" s="107" t="e">
        <f ca="1">VLOOKUP($AG77,INDIRECT(CONCATENATE($CR77,"!",VLOOKUP($CR77,$AG$3:AQ$8,AQ$2,FALSE))),1,TRUE)</f>
        <v>#N/A</v>
      </c>
      <c r="AR77" s="107" t="e">
        <f ca="1">VLOOKUP($AG77,INDIRECT(CONCATENATE($CR77,"!",VLOOKUP($CR77,$AG$3:AR$8,AR$2,FALSE))),1,TRUE)</f>
        <v>#N/A</v>
      </c>
      <c r="AS77" s="107" t="e">
        <f ca="1">VLOOKUP($AG77,INDIRECT(CONCATENATE($CR77,"!",VLOOKUP($CR77,$AG$3:AS$8,AS$2,FALSE))),1,TRUE)</f>
        <v>#N/A</v>
      </c>
      <c r="AT77" s="107" t="e">
        <f ca="1">VLOOKUP($AG77,INDIRECT(CONCATENATE($CR77,"!",VLOOKUP($CR77,$AG$3:AT$8,AT$2,FALSE))),1,TRUE)</f>
        <v>#N/A</v>
      </c>
      <c r="AU77" s="107"/>
      <c r="AV77" s="107"/>
      <c r="AW77" s="107"/>
      <c r="AX77" s="107"/>
      <c r="AY77" s="107"/>
      <c r="AZ77" s="107"/>
      <c r="BA77" s="71">
        <f t="shared" si="72"/>
        <v>1</v>
      </c>
      <c r="BB77" s="64">
        <f t="shared" si="72"/>
        <v>1</v>
      </c>
      <c r="BC77" s="64">
        <f t="shared" si="73"/>
        <v>1</v>
      </c>
      <c r="BD77" s="64">
        <f t="shared" si="73"/>
        <v>1</v>
      </c>
      <c r="BE77" s="64">
        <f t="shared" si="79"/>
        <v>1</v>
      </c>
      <c r="BF77" s="64">
        <f t="shared" si="80"/>
        <v>1</v>
      </c>
      <c r="BG77" s="64">
        <f t="shared" si="81"/>
        <v>1</v>
      </c>
      <c r="BH77" s="64">
        <f t="shared" si="74"/>
        <v>1</v>
      </c>
      <c r="BI77" s="64">
        <f t="shared" si="74"/>
        <v>1</v>
      </c>
      <c r="BJ77" s="64">
        <f t="shared" si="74"/>
        <v>1</v>
      </c>
      <c r="BK77" s="64">
        <f t="shared" si="74"/>
        <v>1</v>
      </c>
      <c r="BL77" s="64">
        <f t="shared" si="74"/>
        <v>1</v>
      </c>
      <c r="BM77" s="64">
        <f t="shared" si="74"/>
        <v>1</v>
      </c>
      <c r="BU77" s="72" t="e">
        <f>HLOOKUP(AE77,$BA$10:BT77,COUNTIF($AE$7:AE77,"&lt;&gt;"&amp;""),FALSE)</f>
        <v>#N/A</v>
      </c>
      <c r="BV77" s="64">
        <f t="shared" si="82"/>
        <v>1</v>
      </c>
      <c r="BW77" s="72" t="str">
        <f t="shared" si="83"/>
        <v/>
      </c>
      <c r="BX77" s="141" t="str">
        <f ca="1">IF(OR(AE77=$BB$10,AE77=$BD$10,AE77=$BK$10,AE77=$BL$10,AE77=$BM$10),VLOOKUP(BW77,INDIRECT(CONCATENATE(CR77,"!",HLOOKUP(AE77,$CU$10:CY77,CZ77,FALSE))),1,TRUE),"")</f>
        <v/>
      </c>
      <c r="BY77" s="107" t="e">
        <f t="shared" ca="1" si="56"/>
        <v>#N/A</v>
      </c>
      <c r="BZ77" s="107" t="e">
        <f t="shared" ca="1" si="57"/>
        <v>#N/A</v>
      </c>
      <c r="CA77" s="107" t="e">
        <f t="shared" ca="1" si="58"/>
        <v>#N/A</v>
      </c>
      <c r="CB77" s="107" t="e">
        <f t="shared" ca="1" si="59"/>
        <v>#N/A</v>
      </c>
      <c r="CC77" s="107" t="e">
        <f t="shared" ca="1" si="60"/>
        <v>#VALUE!</v>
      </c>
      <c r="CD77" s="73">
        <f>Worksheet!K72</f>
        <v>0</v>
      </c>
      <c r="CE77" s="73">
        <f>Worksheet!L72</f>
        <v>0</v>
      </c>
      <c r="CF77" s="73">
        <f>Worksheet!M72</f>
        <v>0</v>
      </c>
      <c r="CG77" s="73">
        <f>Worksheet!N72</f>
        <v>0</v>
      </c>
      <c r="CH77" s="73">
        <f>Worksheet!O72</f>
        <v>0</v>
      </c>
      <c r="CI77" s="159" t="e">
        <f t="shared" ca="1" si="61"/>
        <v>#VALUE!</v>
      </c>
      <c r="CJ77" s="159" t="e">
        <f t="shared" ca="1" si="62"/>
        <v>#VALUE!</v>
      </c>
      <c r="CK77" s="159" t="e">
        <f t="shared" ca="1" si="63"/>
        <v>#VALUE!</v>
      </c>
      <c r="CL77" s="159" t="e">
        <f t="shared" ca="1" si="64"/>
        <v>#VALUE!</v>
      </c>
      <c r="CM77" s="159" t="e">
        <f t="shared" ca="1" si="65"/>
        <v>#VALUE!</v>
      </c>
      <c r="CN77" s="136" t="e">
        <f t="shared" ca="1" si="66"/>
        <v>#N/A</v>
      </c>
      <c r="CO77" s="108">
        <f>Worksheet!Q72</f>
        <v>0</v>
      </c>
      <c r="CP77" s="63" t="str">
        <f t="shared" si="67"/>
        <v>1</v>
      </c>
      <c r="CQ77" s="138" t="e">
        <f t="shared" si="68"/>
        <v>#N/A</v>
      </c>
      <c r="CR77" s="63" t="str">
        <f t="shared" si="84"/>
        <v>Standard1</v>
      </c>
      <c r="CT77" s="117" t="str">
        <f t="shared" ca="1" si="69"/>
        <v>$B$4:$P$807</v>
      </c>
      <c r="CU77" s="107" t="str">
        <f>VLOOKUP($CR77,$CT$3:CU$8,2,FALSE)</f>
        <v>$I$189:$I$348</v>
      </c>
      <c r="CV77" s="107" t="str">
        <f>VLOOKUP($CR77,$CT$3:CV$8,3,FALSE)</f>
        <v>$I$349:$I$538</v>
      </c>
      <c r="CW77" s="107" t="str">
        <f>VLOOKUP($CR77,$CT$3:CW$8,4,FALSE)</f>
        <v>$I$539:$I$609</v>
      </c>
      <c r="CX77" s="107" t="str">
        <f>VLOOKUP($CR77,$CT$3:CX$8,5,FALSE)</f>
        <v>$I$610:$I$659</v>
      </c>
      <c r="CY77" s="107" t="str">
        <f>VLOOKUP($CR77,$CT$3:CY$8,6,FALSE)</f>
        <v>$I$660:$I$719</v>
      </c>
      <c r="CZ77" s="63">
        <f>COUNTIF($CU$10:CU77,"&lt;&gt;"&amp;"")</f>
        <v>68</v>
      </c>
      <c r="DB77" s="63" t="str">
        <f t="shared" si="70"/>
        <v/>
      </c>
      <c r="DC77" s="63" t="e">
        <f t="shared" ca="1" si="71"/>
        <v>#N/A</v>
      </c>
    </row>
    <row r="78" spans="17:107" x14ac:dyDescent="0.25">
      <c r="Q78" s="64" t="e">
        <f t="shared" ca="1" si="76"/>
        <v>#N/A</v>
      </c>
      <c r="R78" s="63" t="str">
        <f>IF(Worksheet!I73=$S$2,$S$2,IF(Worksheet!I73=$S$3,$S$3,$S$1))</f>
        <v>5502A</v>
      </c>
      <c r="S78" s="65" t="str">
        <f t="shared" ca="1" si="77"/>
        <v>*</v>
      </c>
      <c r="T78" s="60" t="e">
        <f t="shared" si="50"/>
        <v>#N/A</v>
      </c>
      <c r="U78" s="67">
        <f>IF(Worksheet!S73="%",ABS(Worksheet!Z73),ABS(Worksheet!U73))</f>
        <v>0</v>
      </c>
      <c r="V78" s="160">
        <f>IF(Worksheet!S73="%",Worksheet!AA73,Worksheet!S73)</f>
        <v>0</v>
      </c>
      <c r="W78" s="66" t="str">
        <f>IF(Worksheet!S73="%","",IF(Worksheet!Z73&lt;&gt;"",Worksheet!Z73,""))</f>
        <v/>
      </c>
      <c r="X78" s="66" t="str">
        <f>IF(Worksheet!S73="%","",IF(Worksheet!AA73&lt;&gt;"",Worksheet!AA73,""))</f>
        <v/>
      </c>
      <c r="Y78" s="68" t="str">
        <f t="shared" si="51"/>
        <v/>
      </c>
      <c r="Z78" s="68" t="str">
        <f t="shared" si="52"/>
        <v>0</v>
      </c>
      <c r="AA78" s="68" t="str">
        <f t="shared" si="53"/>
        <v>DC</v>
      </c>
      <c r="AB78" s="68" t="str">
        <f t="shared" si="78"/>
        <v>DC0</v>
      </c>
      <c r="AC78" s="68" t="str">
        <f>IF(Worksheet!H73&lt;&gt;"",Worksheet!H73,"")</f>
        <v/>
      </c>
      <c r="AD78" s="68" t="str">
        <f t="shared" si="49"/>
        <v/>
      </c>
      <c r="AE78" s="139" t="str">
        <f t="shared" si="54"/>
        <v>DC0</v>
      </c>
      <c r="AF78" s="140" t="e">
        <f>HLOOKUP(AE78,$AH$10:AZ78,COUNTIF($AE$7:AE78,"&lt;&gt;"&amp;""),FALSE)</f>
        <v>#N/A</v>
      </c>
      <c r="AG78" s="76" t="e">
        <f t="shared" si="55"/>
        <v>#N/A</v>
      </c>
      <c r="AH78" s="107" t="e">
        <f ca="1">VLOOKUP($AG78,INDIRECT(CONCATENATE($CR78,"!",VLOOKUP($CR78,$AG$3:AH$8,AH$2,FALSE))),1,TRUE)</f>
        <v>#N/A</v>
      </c>
      <c r="AI78" s="107" t="e">
        <f ca="1">VLOOKUP($AG78,INDIRECT(CONCATENATE($CR78,"!",VLOOKUP($CR78,$AG$3:AI$8,AI$2,FALSE))),1,TRUE)</f>
        <v>#N/A</v>
      </c>
      <c r="AJ78" s="107" t="e">
        <f ca="1">VLOOKUP($AG78,INDIRECT(CONCATENATE($CR78,"!",VLOOKUP($CR78,$AG$3:AJ$8,AJ$2,FALSE))),1,TRUE)</f>
        <v>#N/A</v>
      </c>
      <c r="AK78" s="107" t="e">
        <f ca="1">VLOOKUP($AG78,INDIRECT(CONCATENATE($CR78,"!",VLOOKUP($CR78,$AG$3:AK$8,AK$2,FALSE))),1,TRUE)</f>
        <v>#N/A</v>
      </c>
      <c r="AL78" s="107" t="e">
        <f ca="1">VLOOKUP($AG78,INDIRECT(CONCATENATE($CR78,"!",VLOOKUP($CR78,$AG$3:AL$8,AL$2,FALSE))),1,TRUE)</f>
        <v>#N/A</v>
      </c>
      <c r="AM78" s="107" t="e">
        <f ca="1">VLOOKUP($AG78,INDIRECT(CONCATENATE($CR78,"!",VLOOKUP($CR78,$AG$3:AM$8,AM$2,FALSE))),1,TRUE)</f>
        <v>#N/A</v>
      </c>
      <c r="AN78" s="107" t="e">
        <f ca="1">VLOOKUP($AG78,INDIRECT(CONCATENATE($CR78,"!",VLOOKUP($CR78,$AG$3:AN$8,AN$2,FALSE))),1,TRUE)</f>
        <v>#N/A</v>
      </c>
      <c r="AO78" s="107" t="e">
        <f ca="1">VLOOKUP($AG78,INDIRECT(CONCATENATE($CR78,"!",VLOOKUP($CR78,$AG$3:AO$8,AO$2,FALSE))),1,TRUE)</f>
        <v>#N/A</v>
      </c>
      <c r="AP78" s="107" t="e">
        <f ca="1">VLOOKUP($AG78,INDIRECT(CONCATENATE($CR78,"!",VLOOKUP($CR78,$AG$3:AP$8,AP$2,FALSE))),1,TRUE)</f>
        <v>#N/A</v>
      </c>
      <c r="AQ78" s="107" t="e">
        <f ca="1">VLOOKUP($AG78,INDIRECT(CONCATENATE($CR78,"!",VLOOKUP($CR78,$AG$3:AQ$8,AQ$2,FALSE))),1,TRUE)</f>
        <v>#N/A</v>
      </c>
      <c r="AR78" s="107" t="e">
        <f ca="1">VLOOKUP($AG78,INDIRECT(CONCATENATE($CR78,"!",VLOOKUP($CR78,$AG$3:AR$8,AR$2,FALSE))),1,TRUE)</f>
        <v>#N/A</v>
      </c>
      <c r="AS78" s="107" t="e">
        <f ca="1">VLOOKUP($AG78,INDIRECT(CONCATENATE($CR78,"!",VLOOKUP($CR78,$AG$3:AS$8,AS$2,FALSE))),1,TRUE)</f>
        <v>#N/A</v>
      </c>
      <c r="AT78" s="107" t="e">
        <f ca="1">VLOOKUP($AG78,INDIRECT(CONCATENATE($CR78,"!",VLOOKUP($CR78,$AG$3:AT$8,AT$2,FALSE))),1,TRUE)</f>
        <v>#N/A</v>
      </c>
      <c r="AU78" s="107"/>
      <c r="AV78" s="107"/>
      <c r="AW78" s="107"/>
      <c r="AX78" s="107"/>
      <c r="AY78" s="107"/>
      <c r="AZ78" s="107"/>
      <c r="BA78" s="71">
        <f t="shared" si="72"/>
        <v>1</v>
      </c>
      <c r="BB78" s="64">
        <f t="shared" si="72"/>
        <v>1</v>
      </c>
      <c r="BC78" s="64">
        <f t="shared" si="73"/>
        <v>1</v>
      </c>
      <c r="BD78" s="64">
        <f t="shared" si="73"/>
        <v>1</v>
      </c>
      <c r="BE78" s="64">
        <f t="shared" si="79"/>
        <v>1</v>
      </c>
      <c r="BF78" s="64">
        <f t="shared" si="80"/>
        <v>1</v>
      </c>
      <c r="BG78" s="64">
        <f t="shared" si="81"/>
        <v>1</v>
      </c>
      <c r="BH78" s="64">
        <f t="shared" si="74"/>
        <v>1</v>
      </c>
      <c r="BI78" s="64">
        <f t="shared" si="74"/>
        <v>1</v>
      </c>
      <c r="BJ78" s="64">
        <f t="shared" si="74"/>
        <v>1</v>
      </c>
      <c r="BK78" s="64">
        <f t="shared" si="74"/>
        <v>1</v>
      </c>
      <c r="BL78" s="64">
        <f t="shared" si="74"/>
        <v>1</v>
      </c>
      <c r="BM78" s="64">
        <f t="shared" si="74"/>
        <v>1</v>
      </c>
      <c r="BU78" s="72" t="e">
        <f>HLOOKUP(AE78,$BA$10:BT78,COUNTIF($AE$7:AE78,"&lt;&gt;"&amp;""),FALSE)</f>
        <v>#N/A</v>
      </c>
      <c r="BV78" s="64">
        <f t="shared" si="82"/>
        <v>1</v>
      </c>
      <c r="BW78" s="72" t="str">
        <f t="shared" si="83"/>
        <v/>
      </c>
      <c r="BX78" s="141" t="str">
        <f ca="1">IF(OR(AE78=$BB$10,AE78=$BD$10,AE78=$BK$10,AE78=$BL$10,AE78=$BM$10),VLOOKUP(BW78,INDIRECT(CONCATENATE(CR78,"!",HLOOKUP(AE78,$CU$10:CY78,CZ78,FALSE))),1,TRUE),"")</f>
        <v/>
      </c>
      <c r="BY78" s="107" t="e">
        <f t="shared" ca="1" si="56"/>
        <v>#N/A</v>
      </c>
      <c r="BZ78" s="107" t="e">
        <f t="shared" ca="1" si="57"/>
        <v>#N/A</v>
      </c>
      <c r="CA78" s="107" t="e">
        <f t="shared" ca="1" si="58"/>
        <v>#N/A</v>
      </c>
      <c r="CB78" s="107" t="e">
        <f t="shared" ca="1" si="59"/>
        <v>#N/A</v>
      </c>
      <c r="CC78" s="107" t="e">
        <f t="shared" ca="1" si="60"/>
        <v>#VALUE!</v>
      </c>
      <c r="CD78" s="73">
        <f>Worksheet!K73</f>
        <v>0</v>
      </c>
      <c r="CE78" s="73">
        <f>Worksheet!L73</f>
        <v>0</v>
      </c>
      <c r="CF78" s="73">
        <f>Worksheet!M73</f>
        <v>0</v>
      </c>
      <c r="CG78" s="73">
        <f>Worksheet!N73</f>
        <v>0</v>
      </c>
      <c r="CH78" s="73">
        <f>Worksheet!O73</f>
        <v>0</v>
      </c>
      <c r="CI78" s="159" t="e">
        <f t="shared" ca="1" si="61"/>
        <v>#VALUE!</v>
      </c>
      <c r="CJ78" s="159" t="e">
        <f t="shared" ca="1" si="62"/>
        <v>#VALUE!</v>
      </c>
      <c r="CK78" s="159" t="e">
        <f t="shared" ca="1" si="63"/>
        <v>#VALUE!</v>
      </c>
      <c r="CL78" s="159" t="e">
        <f t="shared" ca="1" si="64"/>
        <v>#VALUE!</v>
      </c>
      <c r="CM78" s="159" t="e">
        <f t="shared" ca="1" si="65"/>
        <v>#VALUE!</v>
      </c>
      <c r="CN78" s="136" t="e">
        <f t="shared" ca="1" si="66"/>
        <v>#N/A</v>
      </c>
      <c r="CO78" s="108">
        <f>Worksheet!Q73</f>
        <v>0</v>
      </c>
      <c r="CP78" s="63" t="str">
        <f t="shared" si="67"/>
        <v>1</v>
      </c>
      <c r="CQ78" s="138" t="e">
        <f t="shared" si="68"/>
        <v>#N/A</v>
      </c>
      <c r="CR78" s="63" t="str">
        <f t="shared" si="84"/>
        <v>Standard1</v>
      </c>
      <c r="CT78" s="117" t="str">
        <f t="shared" ca="1" si="69"/>
        <v>$B$4:$P$807</v>
      </c>
      <c r="CU78" s="107" t="str">
        <f>VLOOKUP($CR78,$CT$3:CU$8,2,FALSE)</f>
        <v>$I$189:$I$348</v>
      </c>
      <c r="CV78" s="107" t="str">
        <f>VLOOKUP($CR78,$CT$3:CV$8,3,FALSE)</f>
        <v>$I$349:$I$538</v>
      </c>
      <c r="CW78" s="107" t="str">
        <f>VLOOKUP($CR78,$CT$3:CW$8,4,FALSE)</f>
        <v>$I$539:$I$609</v>
      </c>
      <c r="CX78" s="107" t="str">
        <f>VLOOKUP($CR78,$CT$3:CX$8,5,FALSE)</f>
        <v>$I$610:$I$659</v>
      </c>
      <c r="CY78" s="107" t="str">
        <f>VLOOKUP($CR78,$CT$3:CY$8,6,FALSE)</f>
        <v>$I$660:$I$719</v>
      </c>
      <c r="CZ78" s="63">
        <f>COUNTIF($CU$10:CU78,"&lt;&gt;"&amp;"")</f>
        <v>69</v>
      </c>
      <c r="DB78" s="63" t="str">
        <f t="shared" si="70"/>
        <v/>
      </c>
      <c r="DC78" s="63" t="e">
        <f t="shared" ca="1" si="71"/>
        <v>#N/A</v>
      </c>
    </row>
    <row r="79" spans="17:107" x14ac:dyDescent="0.25">
      <c r="Q79" s="64" t="e">
        <f t="shared" ca="1" si="76"/>
        <v>#N/A</v>
      </c>
      <c r="R79" s="63" t="str">
        <f>IF(Worksheet!I74=$S$2,$S$2,IF(Worksheet!I74=$S$3,$S$3,$S$1))</f>
        <v>5502A</v>
      </c>
      <c r="S79" s="65" t="str">
        <f t="shared" ca="1" si="77"/>
        <v>*</v>
      </c>
      <c r="T79" s="60" t="e">
        <f t="shared" si="50"/>
        <v>#N/A</v>
      </c>
      <c r="U79" s="67">
        <f>IF(Worksheet!S74="%",ABS(Worksheet!Z74),ABS(Worksheet!U74))</f>
        <v>0</v>
      </c>
      <c r="V79" s="160">
        <f>IF(Worksheet!S74="%",Worksheet!AA74,Worksheet!S74)</f>
        <v>0</v>
      </c>
      <c r="W79" s="66" t="str">
        <f>IF(Worksheet!S74="%","",IF(Worksheet!Z74&lt;&gt;"",Worksheet!Z74,""))</f>
        <v/>
      </c>
      <c r="X79" s="66" t="str">
        <f>IF(Worksheet!S74="%","",IF(Worksheet!AA74&lt;&gt;"",Worksheet!AA74,""))</f>
        <v/>
      </c>
      <c r="Y79" s="68" t="str">
        <f t="shared" si="51"/>
        <v/>
      </c>
      <c r="Z79" s="68" t="str">
        <f t="shared" si="52"/>
        <v>0</v>
      </c>
      <c r="AA79" s="68" t="str">
        <f t="shared" si="53"/>
        <v>DC</v>
      </c>
      <c r="AB79" s="68" t="str">
        <f t="shared" si="78"/>
        <v>DC0</v>
      </c>
      <c r="AC79" s="68" t="str">
        <f>IF(Worksheet!H74&lt;&gt;"",Worksheet!H74,"")</f>
        <v/>
      </c>
      <c r="AD79" s="68" t="str">
        <f t="shared" si="49"/>
        <v/>
      </c>
      <c r="AE79" s="139" t="str">
        <f t="shared" si="54"/>
        <v>DC0</v>
      </c>
      <c r="AF79" s="140" t="e">
        <f>HLOOKUP(AE79,$AH$10:AZ79,COUNTIF($AE$7:AE79,"&lt;&gt;"&amp;""),FALSE)</f>
        <v>#N/A</v>
      </c>
      <c r="AG79" s="76" t="e">
        <f t="shared" si="55"/>
        <v>#N/A</v>
      </c>
      <c r="AH79" s="107" t="e">
        <f ca="1">VLOOKUP($AG79,INDIRECT(CONCATENATE($CR79,"!",VLOOKUP($CR79,$AG$3:AH$8,AH$2,FALSE))),1,TRUE)</f>
        <v>#N/A</v>
      </c>
      <c r="AI79" s="107" t="e">
        <f ca="1">VLOOKUP($AG79,INDIRECT(CONCATENATE($CR79,"!",VLOOKUP($CR79,$AG$3:AI$8,AI$2,FALSE))),1,TRUE)</f>
        <v>#N/A</v>
      </c>
      <c r="AJ79" s="107" t="e">
        <f ca="1">VLOOKUP($AG79,INDIRECT(CONCATENATE($CR79,"!",VLOOKUP($CR79,$AG$3:AJ$8,AJ$2,FALSE))),1,TRUE)</f>
        <v>#N/A</v>
      </c>
      <c r="AK79" s="107" t="e">
        <f ca="1">VLOOKUP($AG79,INDIRECT(CONCATENATE($CR79,"!",VLOOKUP($CR79,$AG$3:AK$8,AK$2,FALSE))),1,TRUE)</f>
        <v>#N/A</v>
      </c>
      <c r="AL79" s="107" t="e">
        <f ca="1">VLOOKUP($AG79,INDIRECT(CONCATENATE($CR79,"!",VLOOKUP($CR79,$AG$3:AL$8,AL$2,FALSE))),1,TRUE)</f>
        <v>#N/A</v>
      </c>
      <c r="AM79" s="107" t="e">
        <f ca="1">VLOOKUP($AG79,INDIRECT(CONCATENATE($CR79,"!",VLOOKUP($CR79,$AG$3:AM$8,AM$2,FALSE))),1,TRUE)</f>
        <v>#N/A</v>
      </c>
      <c r="AN79" s="107" t="e">
        <f ca="1">VLOOKUP($AG79,INDIRECT(CONCATENATE($CR79,"!",VLOOKUP($CR79,$AG$3:AN$8,AN$2,FALSE))),1,TRUE)</f>
        <v>#N/A</v>
      </c>
      <c r="AO79" s="107" t="e">
        <f ca="1">VLOOKUP($AG79,INDIRECT(CONCATENATE($CR79,"!",VLOOKUP($CR79,$AG$3:AO$8,AO$2,FALSE))),1,TRUE)</f>
        <v>#N/A</v>
      </c>
      <c r="AP79" s="107" t="e">
        <f ca="1">VLOOKUP($AG79,INDIRECT(CONCATENATE($CR79,"!",VLOOKUP($CR79,$AG$3:AP$8,AP$2,FALSE))),1,TRUE)</f>
        <v>#N/A</v>
      </c>
      <c r="AQ79" s="107" t="e">
        <f ca="1">VLOOKUP($AG79,INDIRECT(CONCATENATE($CR79,"!",VLOOKUP($CR79,$AG$3:AQ$8,AQ$2,FALSE))),1,TRUE)</f>
        <v>#N/A</v>
      </c>
      <c r="AR79" s="107" t="e">
        <f ca="1">VLOOKUP($AG79,INDIRECT(CONCATENATE($CR79,"!",VLOOKUP($CR79,$AG$3:AR$8,AR$2,FALSE))),1,TRUE)</f>
        <v>#N/A</v>
      </c>
      <c r="AS79" s="107" t="e">
        <f ca="1">VLOOKUP($AG79,INDIRECT(CONCATENATE($CR79,"!",VLOOKUP($CR79,$AG$3:AS$8,AS$2,FALSE))),1,TRUE)</f>
        <v>#N/A</v>
      </c>
      <c r="AT79" s="107" t="e">
        <f ca="1">VLOOKUP($AG79,INDIRECT(CONCATENATE($CR79,"!",VLOOKUP($CR79,$AG$3:AT$8,AT$2,FALSE))),1,TRUE)</f>
        <v>#N/A</v>
      </c>
      <c r="AU79" s="107"/>
      <c r="AV79" s="107"/>
      <c r="AW79" s="107"/>
      <c r="AX79" s="107"/>
      <c r="AY79" s="107"/>
      <c r="AZ79" s="107"/>
      <c r="BA79" s="71">
        <f t="shared" si="72"/>
        <v>1</v>
      </c>
      <c r="BB79" s="64">
        <f t="shared" si="72"/>
        <v>1</v>
      </c>
      <c r="BC79" s="64">
        <f t="shared" si="73"/>
        <v>1</v>
      </c>
      <c r="BD79" s="64">
        <f t="shared" si="73"/>
        <v>1</v>
      </c>
      <c r="BE79" s="64">
        <f t="shared" si="79"/>
        <v>1</v>
      </c>
      <c r="BF79" s="64">
        <f t="shared" si="80"/>
        <v>1</v>
      </c>
      <c r="BG79" s="64">
        <f t="shared" si="81"/>
        <v>1</v>
      </c>
      <c r="BH79" s="64">
        <f t="shared" si="74"/>
        <v>1</v>
      </c>
      <c r="BI79" s="64">
        <f t="shared" si="74"/>
        <v>1</v>
      </c>
      <c r="BJ79" s="64">
        <f t="shared" si="74"/>
        <v>1</v>
      </c>
      <c r="BK79" s="64">
        <f t="shared" si="74"/>
        <v>1</v>
      </c>
      <c r="BL79" s="64">
        <f t="shared" si="74"/>
        <v>1</v>
      </c>
      <c r="BM79" s="64">
        <f t="shared" si="74"/>
        <v>1</v>
      </c>
      <c r="BU79" s="72" t="e">
        <f>HLOOKUP(AE79,$BA$10:BT79,COUNTIF($AE$7:AE79,"&lt;&gt;"&amp;""),FALSE)</f>
        <v>#N/A</v>
      </c>
      <c r="BV79" s="64">
        <f t="shared" si="82"/>
        <v>1</v>
      </c>
      <c r="BW79" s="72" t="str">
        <f t="shared" si="83"/>
        <v/>
      </c>
      <c r="BX79" s="141" t="str">
        <f ca="1">IF(OR(AE79=$BB$10,AE79=$BD$10,AE79=$BK$10,AE79=$BL$10,AE79=$BM$10),VLOOKUP(BW79,INDIRECT(CONCATENATE(CR79,"!",HLOOKUP(AE79,$CU$10:CY79,CZ79,FALSE))),1,TRUE),"")</f>
        <v/>
      </c>
      <c r="BY79" s="107" t="e">
        <f t="shared" ca="1" si="56"/>
        <v>#N/A</v>
      </c>
      <c r="BZ79" s="107" t="e">
        <f t="shared" ca="1" si="57"/>
        <v>#N/A</v>
      </c>
      <c r="CA79" s="107" t="e">
        <f t="shared" ca="1" si="58"/>
        <v>#N/A</v>
      </c>
      <c r="CB79" s="107" t="e">
        <f t="shared" ca="1" si="59"/>
        <v>#N/A</v>
      </c>
      <c r="CC79" s="107" t="e">
        <f t="shared" ca="1" si="60"/>
        <v>#VALUE!</v>
      </c>
      <c r="CD79" s="73">
        <f>Worksheet!K74</f>
        <v>0</v>
      </c>
      <c r="CE79" s="73">
        <f>Worksheet!L74</f>
        <v>0</v>
      </c>
      <c r="CF79" s="73">
        <f>Worksheet!M74</f>
        <v>0</v>
      </c>
      <c r="CG79" s="73">
        <f>Worksheet!N74</f>
        <v>0</v>
      </c>
      <c r="CH79" s="73">
        <f>Worksheet!O74</f>
        <v>0</v>
      </c>
      <c r="CI79" s="159" t="e">
        <f t="shared" ca="1" si="61"/>
        <v>#VALUE!</v>
      </c>
      <c r="CJ79" s="159" t="e">
        <f t="shared" ca="1" si="62"/>
        <v>#VALUE!</v>
      </c>
      <c r="CK79" s="159" t="e">
        <f t="shared" ca="1" si="63"/>
        <v>#VALUE!</v>
      </c>
      <c r="CL79" s="159" t="e">
        <f t="shared" ca="1" si="64"/>
        <v>#VALUE!</v>
      </c>
      <c r="CM79" s="159" t="e">
        <f t="shared" ca="1" si="65"/>
        <v>#VALUE!</v>
      </c>
      <c r="CN79" s="136" t="e">
        <f t="shared" ca="1" si="66"/>
        <v>#N/A</v>
      </c>
      <c r="CO79" s="108">
        <f>Worksheet!Q74</f>
        <v>0</v>
      </c>
      <c r="CP79" s="63" t="str">
        <f t="shared" si="67"/>
        <v>1</v>
      </c>
      <c r="CQ79" s="138" t="e">
        <f t="shared" si="68"/>
        <v>#N/A</v>
      </c>
      <c r="CR79" s="63" t="str">
        <f t="shared" si="84"/>
        <v>Standard1</v>
      </c>
      <c r="CT79" s="117" t="str">
        <f t="shared" ca="1" si="69"/>
        <v>$B$4:$P$807</v>
      </c>
      <c r="CU79" s="107" t="str">
        <f>VLOOKUP($CR79,$CT$3:CU$8,2,FALSE)</f>
        <v>$I$189:$I$348</v>
      </c>
      <c r="CV79" s="107" t="str">
        <f>VLOOKUP($CR79,$CT$3:CV$8,3,FALSE)</f>
        <v>$I$349:$I$538</v>
      </c>
      <c r="CW79" s="107" t="str">
        <f>VLOOKUP($CR79,$CT$3:CW$8,4,FALSE)</f>
        <v>$I$539:$I$609</v>
      </c>
      <c r="CX79" s="107" t="str">
        <f>VLOOKUP($CR79,$CT$3:CX$8,5,FALSE)</f>
        <v>$I$610:$I$659</v>
      </c>
      <c r="CY79" s="107" t="str">
        <f>VLOOKUP($CR79,$CT$3:CY$8,6,FALSE)</f>
        <v>$I$660:$I$719</v>
      </c>
      <c r="CZ79" s="63">
        <f>COUNTIF($CU$10:CU79,"&lt;&gt;"&amp;"")</f>
        <v>70</v>
      </c>
      <c r="DB79" s="63" t="str">
        <f t="shared" si="70"/>
        <v/>
      </c>
      <c r="DC79" s="63" t="e">
        <f t="shared" ca="1" si="71"/>
        <v>#N/A</v>
      </c>
    </row>
    <row r="80" spans="17:107" x14ac:dyDescent="0.25">
      <c r="Q80" s="64" t="e">
        <f t="shared" ca="1" si="76"/>
        <v>#N/A</v>
      </c>
      <c r="R80" s="63" t="str">
        <f>IF(Worksheet!I75=$S$2,$S$2,IF(Worksheet!I75=$S$3,$S$3,$S$1))</f>
        <v>5502A</v>
      </c>
      <c r="S80" s="65" t="str">
        <f t="shared" ca="1" si="77"/>
        <v>*</v>
      </c>
      <c r="T80" s="60" t="e">
        <f t="shared" si="50"/>
        <v>#N/A</v>
      </c>
      <c r="U80" s="67">
        <f>IF(Worksheet!S75="%",ABS(Worksheet!Z75),ABS(Worksheet!U75))</f>
        <v>0</v>
      </c>
      <c r="V80" s="160">
        <f>IF(Worksheet!S75="%",Worksheet!AA75,Worksheet!S75)</f>
        <v>0</v>
      </c>
      <c r="W80" s="66" t="str">
        <f>IF(Worksheet!S75="%","",IF(Worksheet!Z75&lt;&gt;"",Worksheet!Z75,""))</f>
        <v/>
      </c>
      <c r="X80" s="66" t="str">
        <f>IF(Worksheet!S75="%","",IF(Worksheet!AA75&lt;&gt;"",Worksheet!AA75,""))</f>
        <v/>
      </c>
      <c r="Y80" s="68" t="str">
        <f t="shared" si="51"/>
        <v/>
      </c>
      <c r="Z80" s="68" t="str">
        <f t="shared" si="52"/>
        <v>0</v>
      </c>
      <c r="AA80" s="68" t="str">
        <f t="shared" si="53"/>
        <v>DC</v>
      </c>
      <c r="AB80" s="68" t="str">
        <f t="shared" si="78"/>
        <v>DC0</v>
      </c>
      <c r="AC80" s="68" t="str">
        <f>IF(Worksheet!H75&lt;&gt;"",Worksheet!H75,"")</f>
        <v/>
      </c>
      <c r="AD80" s="68" t="str">
        <f t="shared" si="49"/>
        <v/>
      </c>
      <c r="AE80" s="139" t="str">
        <f t="shared" si="54"/>
        <v>DC0</v>
      </c>
      <c r="AF80" s="140" t="e">
        <f>HLOOKUP(AE80,$AH$10:AZ80,COUNTIF($AE$7:AE80,"&lt;&gt;"&amp;""),FALSE)</f>
        <v>#N/A</v>
      </c>
      <c r="AG80" s="76" t="e">
        <f t="shared" si="55"/>
        <v>#N/A</v>
      </c>
      <c r="AH80" s="107" t="e">
        <f ca="1">VLOOKUP($AG80,INDIRECT(CONCATENATE($CR80,"!",VLOOKUP($CR80,$AG$3:AH$8,AH$2,FALSE))),1,TRUE)</f>
        <v>#N/A</v>
      </c>
      <c r="AI80" s="107" t="e">
        <f ca="1">VLOOKUP($AG80,INDIRECT(CONCATENATE($CR80,"!",VLOOKUP($CR80,$AG$3:AI$8,AI$2,FALSE))),1,TRUE)</f>
        <v>#N/A</v>
      </c>
      <c r="AJ80" s="107" t="e">
        <f ca="1">VLOOKUP($AG80,INDIRECT(CONCATENATE($CR80,"!",VLOOKUP($CR80,$AG$3:AJ$8,AJ$2,FALSE))),1,TRUE)</f>
        <v>#N/A</v>
      </c>
      <c r="AK80" s="107" t="e">
        <f ca="1">VLOOKUP($AG80,INDIRECT(CONCATENATE($CR80,"!",VLOOKUP($CR80,$AG$3:AK$8,AK$2,FALSE))),1,TRUE)</f>
        <v>#N/A</v>
      </c>
      <c r="AL80" s="107" t="e">
        <f ca="1">VLOOKUP($AG80,INDIRECT(CONCATENATE($CR80,"!",VLOOKUP($CR80,$AG$3:AL$8,AL$2,FALSE))),1,TRUE)</f>
        <v>#N/A</v>
      </c>
      <c r="AM80" s="107" t="e">
        <f ca="1">VLOOKUP($AG80,INDIRECT(CONCATENATE($CR80,"!",VLOOKUP($CR80,$AG$3:AM$8,AM$2,FALSE))),1,TRUE)</f>
        <v>#N/A</v>
      </c>
      <c r="AN80" s="107" t="e">
        <f ca="1">VLOOKUP($AG80,INDIRECT(CONCATENATE($CR80,"!",VLOOKUP($CR80,$AG$3:AN$8,AN$2,FALSE))),1,TRUE)</f>
        <v>#N/A</v>
      </c>
      <c r="AO80" s="107" t="e">
        <f ca="1">VLOOKUP($AG80,INDIRECT(CONCATENATE($CR80,"!",VLOOKUP($CR80,$AG$3:AO$8,AO$2,FALSE))),1,TRUE)</f>
        <v>#N/A</v>
      </c>
      <c r="AP80" s="107" t="e">
        <f ca="1">VLOOKUP($AG80,INDIRECT(CONCATENATE($CR80,"!",VLOOKUP($CR80,$AG$3:AP$8,AP$2,FALSE))),1,TRUE)</f>
        <v>#N/A</v>
      </c>
      <c r="AQ80" s="107" t="e">
        <f ca="1">VLOOKUP($AG80,INDIRECT(CONCATENATE($CR80,"!",VLOOKUP($CR80,$AG$3:AQ$8,AQ$2,FALSE))),1,TRUE)</f>
        <v>#N/A</v>
      </c>
      <c r="AR80" s="107" t="e">
        <f ca="1">VLOOKUP($AG80,INDIRECT(CONCATENATE($CR80,"!",VLOOKUP($CR80,$AG$3:AR$8,AR$2,FALSE))),1,TRUE)</f>
        <v>#N/A</v>
      </c>
      <c r="AS80" s="107" t="e">
        <f ca="1">VLOOKUP($AG80,INDIRECT(CONCATENATE($CR80,"!",VLOOKUP($CR80,$AG$3:AS$8,AS$2,FALSE))),1,TRUE)</f>
        <v>#N/A</v>
      </c>
      <c r="AT80" s="107" t="e">
        <f ca="1">VLOOKUP($AG80,INDIRECT(CONCATENATE($CR80,"!",VLOOKUP($CR80,$AG$3:AT$8,AT$2,FALSE))),1,TRUE)</f>
        <v>#N/A</v>
      </c>
      <c r="AU80" s="107"/>
      <c r="AV80" s="107"/>
      <c r="AW80" s="107"/>
      <c r="AX80" s="107"/>
      <c r="AY80" s="107"/>
      <c r="AZ80" s="107"/>
      <c r="BA80" s="71">
        <f t="shared" si="72"/>
        <v>1</v>
      </c>
      <c r="BB80" s="64">
        <f t="shared" si="72"/>
        <v>1</v>
      </c>
      <c r="BC80" s="64">
        <f t="shared" si="73"/>
        <v>1</v>
      </c>
      <c r="BD80" s="64">
        <f t="shared" si="73"/>
        <v>1</v>
      </c>
      <c r="BE80" s="64">
        <f t="shared" si="79"/>
        <v>1</v>
      </c>
      <c r="BF80" s="64">
        <f t="shared" si="80"/>
        <v>1</v>
      </c>
      <c r="BG80" s="64">
        <f t="shared" si="81"/>
        <v>1</v>
      </c>
      <c r="BH80" s="64">
        <f t="shared" si="74"/>
        <v>1</v>
      </c>
      <c r="BI80" s="64">
        <f t="shared" si="74"/>
        <v>1</v>
      </c>
      <c r="BJ80" s="64">
        <f t="shared" si="74"/>
        <v>1</v>
      </c>
      <c r="BK80" s="64">
        <f t="shared" si="74"/>
        <v>1</v>
      </c>
      <c r="BL80" s="64">
        <f t="shared" si="74"/>
        <v>1</v>
      </c>
      <c r="BM80" s="64">
        <f t="shared" si="74"/>
        <v>1</v>
      </c>
      <c r="BU80" s="72" t="e">
        <f>HLOOKUP(AE80,$BA$10:BT80,COUNTIF($AE$7:AE80,"&lt;&gt;"&amp;""),FALSE)</f>
        <v>#N/A</v>
      </c>
      <c r="BV80" s="64">
        <f t="shared" si="82"/>
        <v>1</v>
      </c>
      <c r="BW80" s="72" t="str">
        <f t="shared" si="83"/>
        <v/>
      </c>
      <c r="BX80" s="141" t="str">
        <f ca="1">IF(OR(AE80=$BB$10,AE80=$BD$10,AE80=$BK$10,AE80=$BL$10,AE80=$BM$10),VLOOKUP(BW80,INDIRECT(CONCATENATE(CR80,"!",HLOOKUP(AE80,$CU$10:CY80,CZ80,FALSE))),1,TRUE),"")</f>
        <v/>
      </c>
      <c r="BY80" s="107" t="e">
        <f t="shared" ca="1" si="56"/>
        <v>#N/A</v>
      </c>
      <c r="BZ80" s="107" t="e">
        <f t="shared" ca="1" si="57"/>
        <v>#N/A</v>
      </c>
      <c r="CA80" s="107" t="e">
        <f t="shared" ca="1" si="58"/>
        <v>#N/A</v>
      </c>
      <c r="CB80" s="107" t="e">
        <f t="shared" ca="1" si="59"/>
        <v>#N/A</v>
      </c>
      <c r="CC80" s="107" t="e">
        <f t="shared" ca="1" si="60"/>
        <v>#VALUE!</v>
      </c>
      <c r="CD80" s="73">
        <f>Worksheet!K75</f>
        <v>0</v>
      </c>
      <c r="CE80" s="73">
        <f>Worksheet!L75</f>
        <v>0</v>
      </c>
      <c r="CF80" s="73">
        <f>Worksheet!M75</f>
        <v>0</v>
      </c>
      <c r="CG80" s="73">
        <f>Worksheet!N75</f>
        <v>0</v>
      </c>
      <c r="CH80" s="73">
        <f>Worksheet!O75</f>
        <v>0</v>
      </c>
      <c r="CI80" s="159" t="e">
        <f t="shared" ca="1" si="61"/>
        <v>#VALUE!</v>
      </c>
      <c r="CJ80" s="159" t="e">
        <f t="shared" ca="1" si="62"/>
        <v>#VALUE!</v>
      </c>
      <c r="CK80" s="159" t="e">
        <f t="shared" ca="1" si="63"/>
        <v>#VALUE!</v>
      </c>
      <c r="CL80" s="159" t="e">
        <f t="shared" ca="1" si="64"/>
        <v>#VALUE!</v>
      </c>
      <c r="CM80" s="159" t="e">
        <f t="shared" ca="1" si="65"/>
        <v>#VALUE!</v>
      </c>
      <c r="CN80" s="136" t="e">
        <f t="shared" ca="1" si="66"/>
        <v>#N/A</v>
      </c>
      <c r="CO80" s="108">
        <f>Worksheet!Q75</f>
        <v>0</v>
      </c>
      <c r="CP80" s="63" t="str">
        <f t="shared" si="67"/>
        <v>1</v>
      </c>
      <c r="CQ80" s="138" t="e">
        <f t="shared" si="68"/>
        <v>#N/A</v>
      </c>
      <c r="CR80" s="63" t="str">
        <f t="shared" si="84"/>
        <v>Standard1</v>
      </c>
      <c r="CT80" s="117" t="str">
        <f t="shared" ca="1" si="69"/>
        <v>$B$4:$P$807</v>
      </c>
      <c r="CU80" s="107" t="str">
        <f>VLOOKUP($CR80,$CT$3:CU$8,2,FALSE)</f>
        <v>$I$189:$I$348</v>
      </c>
      <c r="CV80" s="107" t="str">
        <f>VLOOKUP($CR80,$CT$3:CV$8,3,FALSE)</f>
        <v>$I$349:$I$538</v>
      </c>
      <c r="CW80" s="107" t="str">
        <f>VLOOKUP($CR80,$CT$3:CW$8,4,FALSE)</f>
        <v>$I$539:$I$609</v>
      </c>
      <c r="CX80" s="107" t="str">
        <f>VLOOKUP($CR80,$CT$3:CX$8,5,FALSE)</f>
        <v>$I$610:$I$659</v>
      </c>
      <c r="CY80" s="107" t="str">
        <f>VLOOKUP($CR80,$CT$3:CY$8,6,FALSE)</f>
        <v>$I$660:$I$719</v>
      </c>
      <c r="CZ80" s="63">
        <f>COUNTIF($CU$10:CU80,"&lt;&gt;"&amp;"")</f>
        <v>71</v>
      </c>
      <c r="DB80" s="63" t="str">
        <f t="shared" si="70"/>
        <v/>
      </c>
      <c r="DC80" s="63" t="e">
        <f t="shared" ca="1" si="71"/>
        <v>#N/A</v>
      </c>
    </row>
    <row r="81" spans="17:107" x14ac:dyDescent="0.25">
      <c r="Q81" s="64" t="e">
        <f t="shared" ca="1" si="76"/>
        <v>#N/A</v>
      </c>
      <c r="R81" s="63" t="str">
        <f>IF(Worksheet!I76=$S$2,$S$2,IF(Worksheet!I76=$S$3,$S$3,$S$1))</f>
        <v>5502A</v>
      </c>
      <c r="S81" s="65" t="str">
        <f t="shared" ca="1" si="77"/>
        <v>*</v>
      </c>
      <c r="T81" s="60" t="e">
        <f t="shared" si="50"/>
        <v>#N/A</v>
      </c>
      <c r="U81" s="67">
        <f>IF(Worksheet!S76="%",ABS(Worksheet!Z76),ABS(Worksheet!U76))</f>
        <v>0</v>
      </c>
      <c r="V81" s="160">
        <f>IF(Worksheet!S76="%",Worksheet!AA76,Worksheet!S76)</f>
        <v>0</v>
      </c>
      <c r="W81" s="66" t="str">
        <f>IF(Worksheet!S76="%","",IF(Worksheet!Z76&lt;&gt;"",Worksheet!Z76,""))</f>
        <v/>
      </c>
      <c r="X81" s="66" t="str">
        <f>IF(Worksheet!S76="%","",IF(Worksheet!AA76&lt;&gt;"",Worksheet!AA76,""))</f>
        <v/>
      </c>
      <c r="Y81" s="68" t="str">
        <f t="shared" si="51"/>
        <v/>
      </c>
      <c r="Z81" s="68" t="str">
        <f t="shared" si="52"/>
        <v>0</v>
      </c>
      <c r="AA81" s="68" t="str">
        <f t="shared" si="53"/>
        <v>DC</v>
      </c>
      <c r="AB81" s="68" t="str">
        <f t="shared" si="78"/>
        <v>DC0</v>
      </c>
      <c r="AC81" s="68" t="str">
        <f>IF(Worksheet!H76&lt;&gt;"",Worksheet!H76,"")</f>
        <v/>
      </c>
      <c r="AD81" s="68" t="str">
        <f t="shared" si="49"/>
        <v/>
      </c>
      <c r="AE81" s="139" t="str">
        <f t="shared" si="54"/>
        <v>DC0</v>
      </c>
      <c r="AF81" s="140" t="e">
        <f>HLOOKUP(AE81,$AH$10:AZ81,COUNTIF($AE$7:AE81,"&lt;&gt;"&amp;""),FALSE)</f>
        <v>#N/A</v>
      </c>
      <c r="AG81" s="76" t="e">
        <f t="shared" si="55"/>
        <v>#N/A</v>
      </c>
      <c r="AH81" s="107" t="e">
        <f ca="1">VLOOKUP($AG81,INDIRECT(CONCATENATE($CR81,"!",VLOOKUP($CR81,$AG$3:AH$8,AH$2,FALSE))),1,TRUE)</f>
        <v>#N/A</v>
      </c>
      <c r="AI81" s="107" t="e">
        <f ca="1">VLOOKUP($AG81,INDIRECT(CONCATENATE($CR81,"!",VLOOKUP($CR81,$AG$3:AI$8,AI$2,FALSE))),1,TRUE)</f>
        <v>#N/A</v>
      </c>
      <c r="AJ81" s="107" t="e">
        <f ca="1">VLOOKUP($AG81,INDIRECT(CONCATENATE($CR81,"!",VLOOKUP($CR81,$AG$3:AJ$8,AJ$2,FALSE))),1,TRUE)</f>
        <v>#N/A</v>
      </c>
      <c r="AK81" s="107" t="e">
        <f ca="1">VLOOKUP($AG81,INDIRECT(CONCATENATE($CR81,"!",VLOOKUP($CR81,$AG$3:AK$8,AK$2,FALSE))),1,TRUE)</f>
        <v>#N/A</v>
      </c>
      <c r="AL81" s="107" t="e">
        <f ca="1">VLOOKUP($AG81,INDIRECT(CONCATENATE($CR81,"!",VLOOKUP($CR81,$AG$3:AL$8,AL$2,FALSE))),1,TRUE)</f>
        <v>#N/A</v>
      </c>
      <c r="AM81" s="107" t="e">
        <f ca="1">VLOOKUP($AG81,INDIRECT(CONCATENATE($CR81,"!",VLOOKUP($CR81,$AG$3:AM$8,AM$2,FALSE))),1,TRUE)</f>
        <v>#N/A</v>
      </c>
      <c r="AN81" s="107" t="e">
        <f ca="1">VLOOKUP($AG81,INDIRECT(CONCATENATE($CR81,"!",VLOOKUP($CR81,$AG$3:AN$8,AN$2,FALSE))),1,TRUE)</f>
        <v>#N/A</v>
      </c>
      <c r="AO81" s="107" t="e">
        <f ca="1">VLOOKUP($AG81,INDIRECT(CONCATENATE($CR81,"!",VLOOKUP($CR81,$AG$3:AO$8,AO$2,FALSE))),1,TRUE)</f>
        <v>#N/A</v>
      </c>
      <c r="AP81" s="107" t="e">
        <f ca="1">VLOOKUP($AG81,INDIRECT(CONCATENATE($CR81,"!",VLOOKUP($CR81,$AG$3:AP$8,AP$2,FALSE))),1,TRUE)</f>
        <v>#N/A</v>
      </c>
      <c r="AQ81" s="107" t="e">
        <f ca="1">VLOOKUP($AG81,INDIRECT(CONCATENATE($CR81,"!",VLOOKUP($CR81,$AG$3:AQ$8,AQ$2,FALSE))),1,TRUE)</f>
        <v>#N/A</v>
      </c>
      <c r="AR81" s="107" t="e">
        <f ca="1">VLOOKUP($AG81,INDIRECT(CONCATENATE($CR81,"!",VLOOKUP($CR81,$AG$3:AR$8,AR$2,FALSE))),1,TRUE)</f>
        <v>#N/A</v>
      </c>
      <c r="AS81" s="107" t="e">
        <f ca="1">VLOOKUP($AG81,INDIRECT(CONCATENATE($CR81,"!",VLOOKUP($CR81,$AG$3:AS$8,AS$2,FALSE))),1,TRUE)</f>
        <v>#N/A</v>
      </c>
      <c r="AT81" s="107" t="e">
        <f ca="1">VLOOKUP($AG81,INDIRECT(CONCATENATE($CR81,"!",VLOOKUP($CR81,$AG$3:AT$8,AT$2,FALSE))),1,TRUE)</f>
        <v>#N/A</v>
      </c>
      <c r="AU81" s="107"/>
      <c r="AV81" s="107"/>
      <c r="AW81" s="107"/>
      <c r="AX81" s="107"/>
      <c r="AY81" s="107"/>
      <c r="AZ81" s="107"/>
      <c r="BA81" s="71">
        <f t="shared" si="72"/>
        <v>1</v>
      </c>
      <c r="BB81" s="64">
        <f t="shared" si="72"/>
        <v>1</v>
      </c>
      <c r="BC81" s="64">
        <f t="shared" si="73"/>
        <v>1</v>
      </c>
      <c r="BD81" s="64">
        <f t="shared" si="73"/>
        <v>1</v>
      </c>
      <c r="BE81" s="64">
        <f t="shared" si="79"/>
        <v>1</v>
      </c>
      <c r="BF81" s="64">
        <f t="shared" si="80"/>
        <v>1</v>
      </c>
      <c r="BG81" s="64">
        <f t="shared" si="81"/>
        <v>1</v>
      </c>
      <c r="BH81" s="64">
        <f t="shared" si="74"/>
        <v>1</v>
      </c>
      <c r="BI81" s="64">
        <f t="shared" si="74"/>
        <v>1</v>
      </c>
      <c r="BJ81" s="64">
        <f t="shared" si="74"/>
        <v>1</v>
      </c>
      <c r="BK81" s="64">
        <f t="shared" si="74"/>
        <v>1</v>
      </c>
      <c r="BL81" s="64">
        <f t="shared" si="74"/>
        <v>1</v>
      </c>
      <c r="BM81" s="64">
        <f t="shared" si="74"/>
        <v>1</v>
      </c>
      <c r="BU81" s="72" t="e">
        <f>HLOOKUP(AE81,$BA$10:BT81,COUNTIF($AE$7:AE81,"&lt;&gt;"&amp;""),FALSE)</f>
        <v>#N/A</v>
      </c>
      <c r="BV81" s="64">
        <f t="shared" si="82"/>
        <v>1</v>
      </c>
      <c r="BW81" s="72" t="str">
        <f t="shared" si="83"/>
        <v/>
      </c>
      <c r="BX81" s="141" t="str">
        <f ca="1">IF(OR(AE81=$BB$10,AE81=$BD$10,AE81=$BK$10,AE81=$BL$10,AE81=$BM$10),VLOOKUP(BW81,INDIRECT(CONCATENATE(CR81,"!",HLOOKUP(AE81,$CU$10:CY81,CZ81,FALSE))),1,TRUE),"")</f>
        <v/>
      </c>
      <c r="BY81" s="107" t="e">
        <f t="shared" ca="1" si="56"/>
        <v>#N/A</v>
      </c>
      <c r="BZ81" s="107" t="e">
        <f t="shared" ca="1" si="57"/>
        <v>#N/A</v>
      </c>
      <c r="CA81" s="107" t="e">
        <f t="shared" ca="1" si="58"/>
        <v>#N/A</v>
      </c>
      <c r="CB81" s="107" t="e">
        <f t="shared" ca="1" si="59"/>
        <v>#N/A</v>
      </c>
      <c r="CC81" s="107" t="e">
        <f t="shared" ca="1" si="60"/>
        <v>#VALUE!</v>
      </c>
      <c r="CD81" s="73">
        <f>Worksheet!K76</f>
        <v>0</v>
      </c>
      <c r="CE81" s="73">
        <f>Worksheet!L76</f>
        <v>0</v>
      </c>
      <c r="CF81" s="73">
        <f>Worksheet!M76</f>
        <v>0</v>
      </c>
      <c r="CG81" s="73">
        <f>Worksheet!N76</f>
        <v>0</v>
      </c>
      <c r="CH81" s="73">
        <f>Worksheet!O76</f>
        <v>0</v>
      </c>
      <c r="CI81" s="159" t="e">
        <f t="shared" ca="1" si="61"/>
        <v>#VALUE!</v>
      </c>
      <c r="CJ81" s="159" t="e">
        <f t="shared" ca="1" si="62"/>
        <v>#VALUE!</v>
      </c>
      <c r="CK81" s="159" t="e">
        <f t="shared" ca="1" si="63"/>
        <v>#VALUE!</v>
      </c>
      <c r="CL81" s="159" t="e">
        <f t="shared" ca="1" si="64"/>
        <v>#VALUE!</v>
      </c>
      <c r="CM81" s="159" t="e">
        <f t="shared" ca="1" si="65"/>
        <v>#VALUE!</v>
      </c>
      <c r="CN81" s="136" t="e">
        <f t="shared" ca="1" si="66"/>
        <v>#N/A</v>
      </c>
      <c r="CO81" s="108">
        <f>Worksheet!Q76</f>
        <v>0</v>
      </c>
      <c r="CP81" s="63" t="str">
        <f t="shared" si="67"/>
        <v>1</v>
      </c>
      <c r="CQ81" s="138" t="e">
        <f t="shared" si="68"/>
        <v>#N/A</v>
      </c>
      <c r="CR81" s="63" t="str">
        <f t="shared" si="84"/>
        <v>Standard1</v>
      </c>
      <c r="CT81" s="117" t="str">
        <f t="shared" ca="1" si="69"/>
        <v>$B$4:$P$807</v>
      </c>
      <c r="CU81" s="107" t="str">
        <f>VLOOKUP($CR81,$CT$3:CU$8,2,FALSE)</f>
        <v>$I$189:$I$348</v>
      </c>
      <c r="CV81" s="107" t="str">
        <f>VLOOKUP($CR81,$CT$3:CV$8,3,FALSE)</f>
        <v>$I$349:$I$538</v>
      </c>
      <c r="CW81" s="107" t="str">
        <f>VLOOKUP($CR81,$CT$3:CW$8,4,FALSE)</f>
        <v>$I$539:$I$609</v>
      </c>
      <c r="CX81" s="107" t="str">
        <f>VLOOKUP($CR81,$CT$3:CX$8,5,FALSE)</f>
        <v>$I$610:$I$659</v>
      </c>
      <c r="CY81" s="107" t="str">
        <f>VLOOKUP($CR81,$CT$3:CY$8,6,FALSE)</f>
        <v>$I$660:$I$719</v>
      </c>
      <c r="CZ81" s="63">
        <f>COUNTIF($CU$10:CU81,"&lt;&gt;"&amp;"")</f>
        <v>72</v>
      </c>
      <c r="DB81" s="63" t="str">
        <f t="shared" si="70"/>
        <v/>
      </c>
      <c r="DC81" s="63" t="e">
        <f t="shared" ca="1" si="71"/>
        <v>#N/A</v>
      </c>
    </row>
    <row r="82" spans="17:107" x14ac:dyDescent="0.25">
      <c r="Q82" s="64" t="e">
        <f t="shared" ca="1" si="76"/>
        <v>#N/A</v>
      </c>
      <c r="R82" s="63" t="str">
        <f>IF(Worksheet!I77=$S$2,$S$2,IF(Worksheet!I77=$S$3,$S$3,$S$1))</f>
        <v>5502A</v>
      </c>
      <c r="S82" s="65" t="str">
        <f t="shared" ca="1" si="77"/>
        <v>*</v>
      </c>
      <c r="T82" s="60" t="e">
        <f t="shared" si="50"/>
        <v>#N/A</v>
      </c>
      <c r="U82" s="67">
        <f>IF(Worksheet!S77="%",ABS(Worksheet!Z77),ABS(Worksheet!U77))</f>
        <v>0</v>
      </c>
      <c r="V82" s="160">
        <f>IF(Worksheet!S77="%",Worksheet!AA77,Worksheet!S77)</f>
        <v>0</v>
      </c>
      <c r="W82" s="66" t="str">
        <f>IF(Worksheet!S77="%","",IF(Worksheet!Z77&lt;&gt;"",Worksheet!Z77,""))</f>
        <v/>
      </c>
      <c r="X82" s="66" t="str">
        <f>IF(Worksheet!S77="%","",IF(Worksheet!AA77&lt;&gt;"",Worksheet!AA77,""))</f>
        <v/>
      </c>
      <c r="Y82" s="68" t="str">
        <f t="shared" si="51"/>
        <v/>
      </c>
      <c r="Z82" s="68" t="str">
        <f t="shared" si="52"/>
        <v>0</v>
      </c>
      <c r="AA82" s="68" t="str">
        <f t="shared" si="53"/>
        <v>DC</v>
      </c>
      <c r="AB82" s="68" t="str">
        <f t="shared" si="78"/>
        <v>DC0</v>
      </c>
      <c r="AC82" s="68" t="str">
        <f>IF(Worksheet!H77&lt;&gt;"",Worksheet!H77,"")</f>
        <v/>
      </c>
      <c r="AD82" s="68" t="str">
        <f t="shared" si="49"/>
        <v/>
      </c>
      <c r="AE82" s="139" t="str">
        <f t="shared" si="54"/>
        <v>DC0</v>
      </c>
      <c r="AF82" s="140" t="e">
        <f>HLOOKUP(AE82,$AH$10:AZ82,COUNTIF($AE$7:AE82,"&lt;&gt;"&amp;""),FALSE)</f>
        <v>#N/A</v>
      </c>
      <c r="AG82" s="76" t="e">
        <f t="shared" si="55"/>
        <v>#N/A</v>
      </c>
      <c r="AH82" s="107" t="e">
        <f ca="1">VLOOKUP($AG82,INDIRECT(CONCATENATE($CR82,"!",VLOOKUP($CR82,$AG$3:AH$8,AH$2,FALSE))),1,TRUE)</f>
        <v>#N/A</v>
      </c>
      <c r="AI82" s="107" t="e">
        <f ca="1">VLOOKUP($AG82,INDIRECT(CONCATENATE($CR82,"!",VLOOKUP($CR82,$AG$3:AI$8,AI$2,FALSE))),1,TRUE)</f>
        <v>#N/A</v>
      </c>
      <c r="AJ82" s="107" t="e">
        <f ca="1">VLOOKUP($AG82,INDIRECT(CONCATENATE($CR82,"!",VLOOKUP($CR82,$AG$3:AJ$8,AJ$2,FALSE))),1,TRUE)</f>
        <v>#N/A</v>
      </c>
      <c r="AK82" s="107" t="e">
        <f ca="1">VLOOKUP($AG82,INDIRECT(CONCATENATE($CR82,"!",VLOOKUP($CR82,$AG$3:AK$8,AK$2,FALSE))),1,TRUE)</f>
        <v>#N/A</v>
      </c>
      <c r="AL82" s="107" t="e">
        <f ca="1">VLOOKUP($AG82,INDIRECT(CONCATENATE($CR82,"!",VLOOKUP($CR82,$AG$3:AL$8,AL$2,FALSE))),1,TRUE)</f>
        <v>#N/A</v>
      </c>
      <c r="AM82" s="107" t="e">
        <f ca="1">VLOOKUP($AG82,INDIRECT(CONCATENATE($CR82,"!",VLOOKUP($CR82,$AG$3:AM$8,AM$2,FALSE))),1,TRUE)</f>
        <v>#N/A</v>
      </c>
      <c r="AN82" s="107" t="e">
        <f ca="1">VLOOKUP($AG82,INDIRECT(CONCATENATE($CR82,"!",VLOOKUP($CR82,$AG$3:AN$8,AN$2,FALSE))),1,TRUE)</f>
        <v>#N/A</v>
      </c>
      <c r="AO82" s="107" t="e">
        <f ca="1">VLOOKUP($AG82,INDIRECT(CONCATENATE($CR82,"!",VLOOKUP($CR82,$AG$3:AO$8,AO$2,FALSE))),1,TRUE)</f>
        <v>#N/A</v>
      </c>
      <c r="AP82" s="107" t="e">
        <f ca="1">VLOOKUP($AG82,INDIRECT(CONCATENATE($CR82,"!",VLOOKUP($CR82,$AG$3:AP$8,AP$2,FALSE))),1,TRUE)</f>
        <v>#N/A</v>
      </c>
      <c r="AQ82" s="107" t="e">
        <f ca="1">VLOOKUP($AG82,INDIRECT(CONCATENATE($CR82,"!",VLOOKUP($CR82,$AG$3:AQ$8,AQ$2,FALSE))),1,TRUE)</f>
        <v>#N/A</v>
      </c>
      <c r="AR82" s="107" t="e">
        <f ca="1">VLOOKUP($AG82,INDIRECT(CONCATENATE($CR82,"!",VLOOKUP($CR82,$AG$3:AR$8,AR$2,FALSE))),1,TRUE)</f>
        <v>#N/A</v>
      </c>
      <c r="AS82" s="107" t="e">
        <f ca="1">VLOOKUP($AG82,INDIRECT(CONCATENATE($CR82,"!",VLOOKUP($CR82,$AG$3:AS$8,AS$2,FALSE))),1,TRUE)</f>
        <v>#N/A</v>
      </c>
      <c r="AT82" s="107" t="e">
        <f ca="1">VLOOKUP($AG82,INDIRECT(CONCATENATE($CR82,"!",VLOOKUP($CR82,$AG$3:AT$8,AT$2,FALSE))),1,TRUE)</f>
        <v>#N/A</v>
      </c>
      <c r="AU82" s="107"/>
      <c r="AV82" s="107"/>
      <c r="AW82" s="107"/>
      <c r="AX82" s="107"/>
      <c r="AY82" s="107"/>
      <c r="AZ82" s="107"/>
      <c r="BA82" s="71">
        <f t="shared" si="72"/>
        <v>1</v>
      </c>
      <c r="BB82" s="64">
        <f t="shared" si="72"/>
        <v>1</v>
      </c>
      <c r="BC82" s="64">
        <f t="shared" si="73"/>
        <v>1</v>
      </c>
      <c r="BD82" s="64">
        <f t="shared" si="73"/>
        <v>1</v>
      </c>
      <c r="BE82" s="64">
        <f t="shared" si="79"/>
        <v>1</v>
      </c>
      <c r="BF82" s="64">
        <f t="shared" si="80"/>
        <v>1</v>
      </c>
      <c r="BG82" s="64">
        <f t="shared" si="81"/>
        <v>1</v>
      </c>
      <c r="BH82" s="64">
        <f t="shared" si="74"/>
        <v>1</v>
      </c>
      <c r="BI82" s="64">
        <f t="shared" si="74"/>
        <v>1</v>
      </c>
      <c r="BJ82" s="64">
        <f t="shared" si="74"/>
        <v>1</v>
      </c>
      <c r="BK82" s="64">
        <f t="shared" si="74"/>
        <v>1</v>
      </c>
      <c r="BL82" s="64">
        <f t="shared" si="74"/>
        <v>1</v>
      </c>
      <c r="BM82" s="64">
        <f t="shared" si="74"/>
        <v>1</v>
      </c>
      <c r="BU82" s="72" t="e">
        <f>HLOOKUP(AE82,$BA$10:BT82,COUNTIF($AE$7:AE82,"&lt;&gt;"&amp;""),FALSE)</f>
        <v>#N/A</v>
      </c>
      <c r="BV82" s="64">
        <f t="shared" si="82"/>
        <v>1</v>
      </c>
      <c r="BW82" s="72" t="str">
        <f t="shared" si="83"/>
        <v/>
      </c>
      <c r="BX82" s="141" t="str">
        <f ca="1">IF(OR(AE82=$BB$10,AE82=$BD$10,AE82=$BK$10,AE82=$BL$10,AE82=$BM$10),VLOOKUP(BW82,INDIRECT(CONCATENATE(CR82,"!",HLOOKUP(AE82,$CU$10:CY82,CZ82,FALSE))),1,TRUE),"")</f>
        <v/>
      </c>
      <c r="BY82" s="107" t="e">
        <f t="shared" ca="1" si="56"/>
        <v>#N/A</v>
      </c>
      <c r="BZ82" s="107" t="e">
        <f t="shared" ca="1" si="57"/>
        <v>#N/A</v>
      </c>
      <c r="CA82" s="107" t="e">
        <f t="shared" ca="1" si="58"/>
        <v>#N/A</v>
      </c>
      <c r="CB82" s="107" t="e">
        <f t="shared" ca="1" si="59"/>
        <v>#N/A</v>
      </c>
      <c r="CC82" s="107" t="e">
        <f t="shared" ca="1" si="60"/>
        <v>#VALUE!</v>
      </c>
      <c r="CD82" s="73">
        <f>Worksheet!K77</f>
        <v>0</v>
      </c>
      <c r="CE82" s="73">
        <f>Worksheet!L77</f>
        <v>0</v>
      </c>
      <c r="CF82" s="73">
        <f>Worksheet!M77</f>
        <v>0</v>
      </c>
      <c r="CG82" s="73">
        <f>Worksheet!N77</f>
        <v>0</v>
      </c>
      <c r="CH82" s="73">
        <f>Worksheet!O77</f>
        <v>0</v>
      </c>
      <c r="CI82" s="159" t="e">
        <f t="shared" ca="1" si="61"/>
        <v>#VALUE!</v>
      </c>
      <c r="CJ82" s="159" t="e">
        <f t="shared" ca="1" si="62"/>
        <v>#VALUE!</v>
      </c>
      <c r="CK82" s="159" t="e">
        <f t="shared" ca="1" si="63"/>
        <v>#VALUE!</v>
      </c>
      <c r="CL82" s="159" t="e">
        <f t="shared" ca="1" si="64"/>
        <v>#VALUE!</v>
      </c>
      <c r="CM82" s="159" t="e">
        <f t="shared" ca="1" si="65"/>
        <v>#VALUE!</v>
      </c>
      <c r="CN82" s="136" t="e">
        <f t="shared" ca="1" si="66"/>
        <v>#N/A</v>
      </c>
      <c r="CO82" s="108">
        <f>Worksheet!Q77</f>
        <v>0</v>
      </c>
      <c r="CP82" s="63" t="str">
        <f t="shared" si="67"/>
        <v>1</v>
      </c>
      <c r="CQ82" s="138" t="e">
        <f t="shared" si="68"/>
        <v>#N/A</v>
      </c>
      <c r="CR82" s="63" t="str">
        <f t="shared" si="84"/>
        <v>Standard1</v>
      </c>
      <c r="CT82" s="117" t="str">
        <f t="shared" ca="1" si="69"/>
        <v>$B$4:$P$807</v>
      </c>
      <c r="CU82" s="107" t="str">
        <f>VLOOKUP($CR82,$CT$3:CU$8,2,FALSE)</f>
        <v>$I$189:$I$348</v>
      </c>
      <c r="CV82" s="107" t="str">
        <f>VLOOKUP($CR82,$CT$3:CV$8,3,FALSE)</f>
        <v>$I$349:$I$538</v>
      </c>
      <c r="CW82" s="107" t="str">
        <f>VLOOKUP($CR82,$CT$3:CW$8,4,FALSE)</f>
        <v>$I$539:$I$609</v>
      </c>
      <c r="CX82" s="107" t="str">
        <f>VLOOKUP($CR82,$CT$3:CX$8,5,FALSE)</f>
        <v>$I$610:$I$659</v>
      </c>
      <c r="CY82" s="107" t="str">
        <f>VLOOKUP($CR82,$CT$3:CY$8,6,FALSE)</f>
        <v>$I$660:$I$719</v>
      </c>
      <c r="CZ82" s="63">
        <f>COUNTIF($CU$10:CU82,"&lt;&gt;"&amp;"")</f>
        <v>73</v>
      </c>
      <c r="DB82" s="63" t="str">
        <f t="shared" si="70"/>
        <v/>
      </c>
      <c r="DC82" s="63" t="e">
        <f t="shared" ca="1" si="71"/>
        <v>#N/A</v>
      </c>
    </row>
    <row r="83" spans="17:107" x14ac:dyDescent="0.25">
      <c r="Q83" s="64" t="e">
        <f t="shared" ca="1" si="76"/>
        <v>#N/A</v>
      </c>
      <c r="R83" s="63" t="str">
        <f>IF(Worksheet!I78=$S$2,$S$2,IF(Worksheet!I78=$S$3,$S$3,$S$1))</f>
        <v>5502A</v>
      </c>
      <c r="S83" s="65" t="str">
        <f t="shared" ca="1" si="77"/>
        <v>*</v>
      </c>
      <c r="T83" s="60" t="e">
        <f t="shared" si="50"/>
        <v>#N/A</v>
      </c>
      <c r="U83" s="67">
        <f>IF(Worksheet!S78="%",ABS(Worksheet!Z78),ABS(Worksheet!U78))</f>
        <v>0</v>
      </c>
      <c r="V83" s="160">
        <f>IF(Worksheet!S78="%",Worksheet!AA78,Worksheet!S78)</f>
        <v>0</v>
      </c>
      <c r="W83" s="66" t="str">
        <f>IF(Worksheet!S78="%","",IF(Worksheet!Z78&lt;&gt;"",Worksheet!Z78,""))</f>
        <v/>
      </c>
      <c r="X83" s="66" t="str">
        <f>IF(Worksheet!S78="%","",IF(Worksheet!AA78&lt;&gt;"",Worksheet!AA78,""))</f>
        <v/>
      </c>
      <c r="Y83" s="68" t="str">
        <f t="shared" si="51"/>
        <v/>
      </c>
      <c r="Z83" s="68" t="str">
        <f t="shared" si="52"/>
        <v>0</v>
      </c>
      <c r="AA83" s="68" t="str">
        <f t="shared" si="53"/>
        <v>DC</v>
      </c>
      <c r="AB83" s="68" t="str">
        <f t="shared" si="78"/>
        <v>DC0</v>
      </c>
      <c r="AC83" s="68" t="str">
        <f>IF(Worksheet!H78&lt;&gt;"",Worksheet!H78,"")</f>
        <v/>
      </c>
      <c r="AD83" s="68" t="str">
        <f t="shared" si="49"/>
        <v/>
      </c>
      <c r="AE83" s="139" t="str">
        <f t="shared" si="54"/>
        <v>DC0</v>
      </c>
      <c r="AF83" s="140" t="e">
        <f>HLOOKUP(AE83,$AH$10:AZ83,COUNTIF($AE$7:AE83,"&lt;&gt;"&amp;""),FALSE)</f>
        <v>#N/A</v>
      </c>
      <c r="AG83" s="76" t="e">
        <f t="shared" si="55"/>
        <v>#N/A</v>
      </c>
      <c r="AH83" s="107" t="e">
        <f ca="1">VLOOKUP($AG83,INDIRECT(CONCATENATE($CR83,"!",VLOOKUP($CR83,$AG$3:AH$8,AH$2,FALSE))),1,TRUE)</f>
        <v>#N/A</v>
      </c>
      <c r="AI83" s="107" t="e">
        <f ca="1">VLOOKUP($AG83,INDIRECT(CONCATENATE($CR83,"!",VLOOKUP($CR83,$AG$3:AI$8,AI$2,FALSE))),1,TRUE)</f>
        <v>#N/A</v>
      </c>
      <c r="AJ83" s="107" t="e">
        <f ca="1">VLOOKUP($AG83,INDIRECT(CONCATENATE($CR83,"!",VLOOKUP($CR83,$AG$3:AJ$8,AJ$2,FALSE))),1,TRUE)</f>
        <v>#N/A</v>
      </c>
      <c r="AK83" s="107" t="e">
        <f ca="1">VLOOKUP($AG83,INDIRECT(CONCATENATE($CR83,"!",VLOOKUP($CR83,$AG$3:AK$8,AK$2,FALSE))),1,TRUE)</f>
        <v>#N/A</v>
      </c>
      <c r="AL83" s="107" t="e">
        <f ca="1">VLOOKUP($AG83,INDIRECT(CONCATENATE($CR83,"!",VLOOKUP($CR83,$AG$3:AL$8,AL$2,FALSE))),1,TRUE)</f>
        <v>#N/A</v>
      </c>
      <c r="AM83" s="107" t="e">
        <f ca="1">VLOOKUP($AG83,INDIRECT(CONCATENATE($CR83,"!",VLOOKUP($CR83,$AG$3:AM$8,AM$2,FALSE))),1,TRUE)</f>
        <v>#N/A</v>
      </c>
      <c r="AN83" s="107" t="e">
        <f ca="1">VLOOKUP($AG83,INDIRECT(CONCATENATE($CR83,"!",VLOOKUP($CR83,$AG$3:AN$8,AN$2,FALSE))),1,TRUE)</f>
        <v>#N/A</v>
      </c>
      <c r="AO83" s="107" t="e">
        <f ca="1">VLOOKUP($AG83,INDIRECT(CONCATENATE($CR83,"!",VLOOKUP($CR83,$AG$3:AO$8,AO$2,FALSE))),1,TRUE)</f>
        <v>#N/A</v>
      </c>
      <c r="AP83" s="107" t="e">
        <f ca="1">VLOOKUP($AG83,INDIRECT(CONCATENATE($CR83,"!",VLOOKUP($CR83,$AG$3:AP$8,AP$2,FALSE))),1,TRUE)</f>
        <v>#N/A</v>
      </c>
      <c r="AQ83" s="107" t="e">
        <f ca="1">VLOOKUP($AG83,INDIRECT(CONCATENATE($CR83,"!",VLOOKUP($CR83,$AG$3:AQ$8,AQ$2,FALSE))),1,TRUE)</f>
        <v>#N/A</v>
      </c>
      <c r="AR83" s="107" t="e">
        <f ca="1">VLOOKUP($AG83,INDIRECT(CONCATENATE($CR83,"!",VLOOKUP($CR83,$AG$3:AR$8,AR$2,FALSE))),1,TRUE)</f>
        <v>#N/A</v>
      </c>
      <c r="AS83" s="107" t="e">
        <f ca="1">VLOOKUP($AG83,INDIRECT(CONCATENATE($CR83,"!",VLOOKUP($CR83,$AG$3:AS$8,AS$2,FALSE))),1,TRUE)</f>
        <v>#N/A</v>
      </c>
      <c r="AT83" s="107" t="e">
        <f ca="1">VLOOKUP($AG83,INDIRECT(CONCATENATE($CR83,"!",VLOOKUP($CR83,$AG$3:AT$8,AT$2,FALSE))),1,TRUE)</f>
        <v>#N/A</v>
      </c>
      <c r="AU83" s="107"/>
      <c r="AV83" s="107"/>
      <c r="AW83" s="107"/>
      <c r="AX83" s="107"/>
      <c r="AY83" s="107"/>
      <c r="AZ83" s="107"/>
      <c r="BA83" s="71">
        <f t="shared" si="72"/>
        <v>1</v>
      </c>
      <c r="BB83" s="64">
        <f t="shared" si="72"/>
        <v>1</v>
      </c>
      <c r="BC83" s="64">
        <f t="shared" si="73"/>
        <v>1</v>
      </c>
      <c r="BD83" s="64">
        <f t="shared" si="73"/>
        <v>1</v>
      </c>
      <c r="BE83" s="64">
        <f t="shared" si="79"/>
        <v>1</v>
      </c>
      <c r="BF83" s="64">
        <f t="shared" si="80"/>
        <v>1</v>
      </c>
      <c r="BG83" s="64">
        <f t="shared" si="81"/>
        <v>1</v>
      </c>
      <c r="BH83" s="64">
        <f t="shared" si="74"/>
        <v>1</v>
      </c>
      <c r="BI83" s="64">
        <f t="shared" si="74"/>
        <v>1</v>
      </c>
      <c r="BJ83" s="64">
        <f t="shared" si="74"/>
        <v>1</v>
      </c>
      <c r="BK83" s="64">
        <f t="shared" si="74"/>
        <v>1</v>
      </c>
      <c r="BL83" s="64">
        <f t="shared" si="74"/>
        <v>1</v>
      </c>
      <c r="BM83" s="64">
        <f t="shared" si="74"/>
        <v>1</v>
      </c>
      <c r="BU83" s="72" t="e">
        <f>HLOOKUP(AE83,$BA$10:BT83,COUNTIF($AE$7:AE83,"&lt;&gt;"&amp;""),FALSE)</f>
        <v>#N/A</v>
      </c>
      <c r="BV83" s="64">
        <f t="shared" si="82"/>
        <v>1</v>
      </c>
      <c r="BW83" s="72" t="str">
        <f t="shared" si="83"/>
        <v/>
      </c>
      <c r="BX83" s="141" t="str">
        <f ca="1">IF(OR(AE83=$BB$10,AE83=$BD$10,AE83=$BK$10,AE83=$BL$10,AE83=$BM$10),VLOOKUP(BW83,INDIRECT(CONCATENATE(CR83,"!",HLOOKUP(AE83,$CU$10:CY83,CZ83,FALSE))),1,TRUE),"")</f>
        <v/>
      </c>
      <c r="BY83" s="107" t="e">
        <f t="shared" ca="1" si="56"/>
        <v>#N/A</v>
      </c>
      <c r="BZ83" s="107" t="e">
        <f t="shared" ca="1" si="57"/>
        <v>#N/A</v>
      </c>
      <c r="CA83" s="107" t="e">
        <f t="shared" ca="1" si="58"/>
        <v>#N/A</v>
      </c>
      <c r="CB83" s="107" t="e">
        <f t="shared" ca="1" si="59"/>
        <v>#N/A</v>
      </c>
      <c r="CC83" s="107" t="e">
        <f t="shared" ca="1" si="60"/>
        <v>#VALUE!</v>
      </c>
      <c r="CD83" s="73">
        <f>Worksheet!K78</f>
        <v>0</v>
      </c>
      <c r="CE83" s="73">
        <f>Worksheet!L78</f>
        <v>0</v>
      </c>
      <c r="CF83" s="73">
        <f>Worksheet!M78</f>
        <v>0</v>
      </c>
      <c r="CG83" s="73">
        <f>Worksheet!N78</f>
        <v>0</v>
      </c>
      <c r="CH83" s="73">
        <f>Worksheet!O78</f>
        <v>0</v>
      </c>
      <c r="CI83" s="159" t="e">
        <f t="shared" ca="1" si="61"/>
        <v>#VALUE!</v>
      </c>
      <c r="CJ83" s="159" t="e">
        <f t="shared" ca="1" si="62"/>
        <v>#VALUE!</v>
      </c>
      <c r="CK83" s="159" t="e">
        <f t="shared" ca="1" si="63"/>
        <v>#VALUE!</v>
      </c>
      <c r="CL83" s="159" t="e">
        <f t="shared" ca="1" si="64"/>
        <v>#VALUE!</v>
      </c>
      <c r="CM83" s="159" t="e">
        <f t="shared" ca="1" si="65"/>
        <v>#VALUE!</v>
      </c>
      <c r="CN83" s="136" t="e">
        <f t="shared" ca="1" si="66"/>
        <v>#N/A</v>
      </c>
      <c r="CO83" s="108">
        <f>Worksheet!Q78</f>
        <v>0</v>
      </c>
      <c r="CP83" s="63" t="str">
        <f t="shared" si="67"/>
        <v>1</v>
      </c>
      <c r="CQ83" s="138" t="e">
        <f t="shared" si="68"/>
        <v>#N/A</v>
      </c>
      <c r="CR83" s="63" t="str">
        <f t="shared" si="84"/>
        <v>Standard1</v>
      </c>
      <c r="CT83" s="117" t="str">
        <f t="shared" ca="1" si="69"/>
        <v>$B$4:$P$807</v>
      </c>
      <c r="CU83" s="107" t="str">
        <f>VLOOKUP($CR83,$CT$3:CU$8,2,FALSE)</f>
        <v>$I$189:$I$348</v>
      </c>
      <c r="CV83" s="107" t="str">
        <f>VLOOKUP($CR83,$CT$3:CV$8,3,FALSE)</f>
        <v>$I$349:$I$538</v>
      </c>
      <c r="CW83" s="107" t="str">
        <f>VLOOKUP($CR83,$CT$3:CW$8,4,FALSE)</f>
        <v>$I$539:$I$609</v>
      </c>
      <c r="CX83" s="107" t="str">
        <f>VLOOKUP($CR83,$CT$3:CX$8,5,FALSE)</f>
        <v>$I$610:$I$659</v>
      </c>
      <c r="CY83" s="107" t="str">
        <f>VLOOKUP($CR83,$CT$3:CY$8,6,FALSE)</f>
        <v>$I$660:$I$719</v>
      </c>
      <c r="CZ83" s="63">
        <f>COUNTIF($CU$10:CU83,"&lt;&gt;"&amp;"")</f>
        <v>74</v>
      </c>
      <c r="DB83" s="63" t="str">
        <f t="shared" si="70"/>
        <v/>
      </c>
      <c r="DC83" s="63" t="e">
        <f t="shared" ca="1" si="71"/>
        <v>#N/A</v>
      </c>
    </row>
    <row r="84" spans="17:107" x14ac:dyDescent="0.25">
      <c r="Q84" s="64" t="e">
        <f t="shared" ca="1" si="76"/>
        <v>#N/A</v>
      </c>
      <c r="R84" s="63" t="str">
        <f>IF(Worksheet!I79=$S$2,$S$2,IF(Worksheet!I79=$S$3,$S$3,$S$1))</f>
        <v>5502A</v>
      </c>
      <c r="S84" s="65" t="str">
        <f t="shared" ca="1" si="77"/>
        <v>*</v>
      </c>
      <c r="T84" s="60" t="e">
        <f t="shared" si="50"/>
        <v>#N/A</v>
      </c>
      <c r="U84" s="67">
        <f>IF(Worksheet!S79="%",ABS(Worksheet!Z79),ABS(Worksheet!U79))</f>
        <v>0</v>
      </c>
      <c r="V84" s="160">
        <f>IF(Worksheet!S79="%",Worksheet!AA79,Worksheet!S79)</f>
        <v>0</v>
      </c>
      <c r="W84" s="66" t="str">
        <f>IF(Worksheet!S79="%","",IF(Worksheet!Z79&lt;&gt;"",Worksheet!Z79,""))</f>
        <v/>
      </c>
      <c r="X84" s="66" t="str">
        <f>IF(Worksheet!S79="%","",IF(Worksheet!AA79&lt;&gt;"",Worksheet!AA79,""))</f>
        <v/>
      </c>
      <c r="Y84" s="68" t="str">
        <f t="shared" si="51"/>
        <v/>
      </c>
      <c r="Z84" s="68" t="str">
        <f t="shared" si="52"/>
        <v>0</v>
      </c>
      <c r="AA84" s="68" t="str">
        <f t="shared" si="53"/>
        <v>DC</v>
      </c>
      <c r="AB84" s="68" t="str">
        <f t="shared" si="78"/>
        <v>DC0</v>
      </c>
      <c r="AC84" s="68" t="str">
        <f>IF(Worksheet!H79&lt;&gt;"",Worksheet!H79,"")</f>
        <v/>
      </c>
      <c r="AD84" s="68" t="str">
        <f t="shared" si="49"/>
        <v/>
      </c>
      <c r="AE84" s="139" t="str">
        <f t="shared" si="54"/>
        <v>DC0</v>
      </c>
      <c r="AF84" s="140" t="e">
        <f>HLOOKUP(AE84,$AH$10:AZ84,COUNTIF($AE$7:AE84,"&lt;&gt;"&amp;""),FALSE)</f>
        <v>#N/A</v>
      </c>
      <c r="AG84" s="76" t="e">
        <f t="shared" si="55"/>
        <v>#N/A</v>
      </c>
      <c r="AH84" s="107" t="e">
        <f ca="1">VLOOKUP($AG84,INDIRECT(CONCATENATE($CR84,"!",VLOOKUP($CR84,$AG$3:AH$8,AH$2,FALSE))),1,TRUE)</f>
        <v>#N/A</v>
      </c>
      <c r="AI84" s="107" t="e">
        <f ca="1">VLOOKUP($AG84,INDIRECT(CONCATENATE($CR84,"!",VLOOKUP($CR84,$AG$3:AI$8,AI$2,FALSE))),1,TRUE)</f>
        <v>#N/A</v>
      </c>
      <c r="AJ84" s="107" t="e">
        <f ca="1">VLOOKUP($AG84,INDIRECT(CONCATENATE($CR84,"!",VLOOKUP($CR84,$AG$3:AJ$8,AJ$2,FALSE))),1,TRUE)</f>
        <v>#N/A</v>
      </c>
      <c r="AK84" s="107" t="e">
        <f ca="1">VLOOKUP($AG84,INDIRECT(CONCATENATE($CR84,"!",VLOOKUP($CR84,$AG$3:AK$8,AK$2,FALSE))),1,TRUE)</f>
        <v>#N/A</v>
      </c>
      <c r="AL84" s="107" t="e">
        <f ca="1">VLOOKUP($AG84,INDIRECT(CONCATENATE($CR84,"!",VLOOKUP($CR84,$AG$3:AL$8,AL$2,FALSE))),1,TRUE)</f>
        <v>#N/A</v>
      </c>
      <c r="AM84" s="107" t="e">
        <f ca="1">VLOOKUP($AG84,INDIRECT(CONCATENATE($CR84,"!",VLOOKUP($CR84,$AG$3:AM$8,AM$2,FALSE))),1,TRUE)</f>
        <v>#N/A</v>
      </c>
      <c r="AN84" s="107" t="e">
        <f ca="1">VLOOKUP($AG84,INDIRECT(CONCATENATE($CR84,"!",VLOOKUP($CR84,$AG$3:AN$8,AN$2,FALSE))),1,TRUE)</f>
        <v>#N/A</v>
      </c>
      <c r="AO84" s="107" t="e">
        <f ca="1">VLOOKUP($AG84,INDIRECT(CONCATENATE($CR84,"!",VLOOKUP($CR84,$AG$3:AO$8,AO$2,FALSE))),1,TRUE)</f>
        <v>#N/A</v>
      </c>
      <c r="AP84" s="107" t="e">
        <f ca="1">VLOOKUP($AG84,INDIRECT(CONCATENATE($CR84,"!",VLOOKUP($CR84,$AG$3:AP$8,AP$2,FALSE))),1,TRUE)</f>
        <v>#N/A</v>
      </c>
      <c r="AQ84" s="107" t="e">
        <f ca="1">VLOOKUP($AG84,INDIRECT(CONCATENATE($CR84,"!",VLOOKUP($CR84,$AG$3:AQ$8,AQ$2,FALSE))),1,TRUE)</f>
        <v>#N/A</v>
      </c>
      <c r="AR84" s="107" t="e">
        <f ca="1">VLOOKUP($AG84,INDIRECT(CONCATENATE($CR84,"!",VLOOKUP($CR84,$AG$3:AR$8,AR$2,FALSE))),1,TRUE)</f>
        <v>#N/A</v>
      </c>
      <c r="AS84" s="107" t="e">
        <f ca="1">VLOOKUP($AG84,INDIRECT(CONCATENATE($CR84,"!",VLOOKUP($CR84,$AG$3:AS$8,AS$2,FALSE))),1,TRUE)</f>
        <v>#N/A</v>
      </c>
      <c r="AT84" s="107" t="e">
        <f ca="1">VLOOKUP($AG84,INDIRECT(CONCATENATE($CR84,"!",VLOOKUP($CR84,$AG$3:AT$8,AT$2,FALSE))),1,TRUE)</f>
        <v>#N/A</v>
      </c>
      <c r="AU84" s="107"/>
      <c r="AV84" s="107"/>
      <c r="AW84" s="107"/>
      <c r="AX84" s="107"/>
      <c r="AY84" s="107"/>
      <c r="AZ84" s="107"/>
      <c r="BA84" s="71">
        <f t="shared" si="72"/>
        <v>1</v>
      </c>
      <c r="BB84" s="64">
        <f t="shared" si="72"/>
        <v>1</v>
      </c>
      <c r="BC84" s="64">
        <f t="shared" si="73"/>
        <v>1</v>
      </c>
      <c r="BD84" s="64">
        <f t="shared" si="73"/>
        <v>1</v>
      </c>
      <c r="BE84" s="64">
        <f t="shared" si="79"/>
        <v>1</v>
      </c>
      <c r="BF84" s="64">
        <f t="shared" si="80"/>
        <v>1</v>
      </c>
      <c r="BG84" s="64">
        <f t="shared" si="81"/>
        <v>1</v>
      </c>
      <c r="BH84" s="64">
        <f t="shared" si="74"/>
        <v>1</v>
      </c>
      <c r="BI84" s="64">
        <f t="shared" si="74"/>
        <v>1</v>
      </c>
      <c r="BJ84" s="64">
        <f t="shared" si="74"/>
        <v>1</v>
      </c>
      <c r="BK84" s="64">
        <f t="shared" si="74"/>
        <v>1</v>
      </c>
      <c r="BL84" s="64">
        <f t="shared" si="74"/>
        <v>1</v>
      </c>
      <c r="BM84" s="64">
        <f t="shared" si="74"/>
        <v>1</v>
      </c>
      <c r="BU84" s="72" t="e">
        <f>HLOOKUP(AE84,$BA$10:BT84,COUNTIF($AE$7:AE84,"&lt;&gt;"&amp;""),FALSE)</f>
        <v>#N/A</v>
      </c>
      <c r="BV84" s="64">
        <f t="shared" si="82"/>
        <v>1</v>
      </c>
      <c r="BW84" s="72" t="str">
        <f t="shared" si="83"/>
        <v/>
      </c>
      <c r="BX84" s="141" t="str">
        <f ca="1">IF(OR(AE84=$BB$10,AE84=$BD$10,AE84=$BK$10,AE84=$BL$10,AE84=$BM$10),VLOOKUP(BW84,INDIRECT(CONCATENATE(CR84,"!",HLOOKUP(AE84,$CU$10:CY84,CZ84,FALSE))),1,TRUE),"")</f>
        <v/>
      </c>
      <c r="BY84" s="107" t="e">
        <f t="shared" ca="1" si="56"/>
        <v>#N/A</v>
      </c>
      <c r="BZ84" s="107" t="e">
        <f t="shared" ca="1" si="57"/>
        <v>#N/A</v>
      </c>
      <c r="CA84" s="107" t="e">
        <f t="shared" ca="1" si="58"/>
        <v>#N/A</v>
      </c>
      <c r="CB84" s="107" t="e">
        <f t="shared" ca="1" si="59"/>
        <v>#N/A</v>
      </c>
      <c r="CC84" s="107" t="e">
        <f t="shared" ca="1" si="60"/>
        <v>#VALUE!</v>
      </c>
      <c r="CD84" s="73">
        <f>Worksheet!K79</f>
        <v>0</v>
      </c>
      <c r="CE84" s="73">
        <f>Worksheet!L79</f>
        <v>0</v>
      </c>
      <c r="CF84" s="73">
        <f>Worksheet!M79</f>
        <v>0</v>
      </c>
      <c r="CG84" s="73">
        <f>Worksheet!N79</f>
        <v>0</v>
      </c>
      <c r="CH84" s="73">
        <f>Worksheet!O79</f>
        <v>0</v>
      </c>
      <c r="CI84" s="159" t="e">
        <f t="shared" ca="1" si="61"/>
        <v>#VALUE!</v>
      </c>
      <c r="CJ84" s="159" t="e">
        <f t="shared" ca="1" si="62"/>
        <v>#VALUE!</v>
      </c>
      <c r="CK84" s="159" t="e">
        <f t="shared" ca="1" si="63"/>
        <v>#VALUE!</v>
      </c>
      <c r="CL84" s="159" t="e">
        <f t="shared" ca="1" si="64"/>
        <v>#VALUE!</v>
      </c>
      <c r="CM84" s="159" t="e">
        <f t="shared" ca="1" si="65"/>
        <v>#VALUE!</v>
      </c>
      <c r="CN84" s="136" t="e">
        <f t="shared" ca="1" si="66"/>
        <v>#N/A</v>
      </c>
      <c r="CO84" s="108">
        <f>Worksheet!Q79</f>
        <v>0</v>
      </c>
      <c r="CP84" s="63" t="str">
        <f t="shared" si="67"/>
        <v>1</v>
      </c>
      <c r="CQ84" s="138" t="e">
        <f t="shared" si="68"/>
        <v>#N/A</v>
      </c>
      <c r="CR84" s="63" t="str">
        <f t="shared" si="84"/>
        <v>Standard1</v>
      </c>
      <c r="CT84" s="117" t="str">
        <f t="shared" ca="1" si="69"/>
        <v>$B$4:$P$807</v>
      </c>
      <c r="CU84" s="107" t="str">
        <f>VLOOKUP($CR84,$CT$3:CU$8,2,FALSE)</f>
        <v>$I$189:$I$348</v>
      </c>
      <c r="CV84" s="107" t="str">
        <f>VLOOKUP($CR84,$CT$3:CV$8,3,FALSE)</f>
        <v>$I$349:$I$538</v>
      </c>
      <c r="CW84" s="107" t="str">
        <f>VLOOKUP($CR84,$CT$3:CW$8,4,FALSE)</f>
        <v>$I$539:$I$609</v>
      </c>
      <c r="CX84" s="107" t="str">
        <f>VLOOKUP($CR84,$CT$3:CX$8,5,FALSE)</f>
        <v>$I$610:$I$659</v>
      </c>
      <c r="CY84" s="107" t="str">
        <f>VLOOKUP($CR84,$CT$3:CY$8,6,FALSE)</f>
        <v>$I$660:$I$719</v>
      </c>
      <c r="CZ84" s="63">
        <f>COUNTIF($CU$10:CU84,"&lt;&gt;"&amp;"")</f>
        <v>75</v>
      </c>
      <c r="DB84" s="63" t="str">
        <f t="shared" si="70"/>
        <v/>
      </c>
      <c r="DC84" s="63" t="e">
        <f t="shared" ca="1" si="71"/>
        <v>#N/A</v>
      </c>
    </row>
    <row r="85" spans="17:107" x14ac:dyDescent="0.25">
      <c r="Q85" s="64" t="e">
        <f t="shared" ca="1" si="76"/>
        <v>#N/A</v>
      </c>
      <c r="R85" s="63" t="str">
        <f>IF(Worksheet!I80=$S$2,$S$2,IF(Worksheet!I80=$S$3,$S$3,$S$1))</f>
        <v>5502A</v>
      </c>
      <c r="S85" s="65" t="str">
        <f t="shared" ca="1" si="77"/>
        <v>*</v>
      </c>
      <c r="T85" s="60" t="e">
        <f t="shared" si="50"/>
        <v>#N/A</v>
      </c>
      <c r="U85" s="67">
        <f>IF(Worksheet!S80="%",ABS(Worksheet!Z80),ABS(Worksheet!U80))</f>
        <v>0</v>
      </c>
      <c r="V85" s="160">
        <f>IF(Worksheet!S80="%",Worksheet!AA80,Worksheet!S80)</f>
        <v>0</v>
      </c>
      <c r="W85" s="66" t="str">
        <f>IF(Worksheet!S80="%","",IF(Worksheet!Z80&lt;&gt;"",Worksheet!Z80,""))</f>
        <v/>
      </c>
      <c r="X85" s="66" t="str">
        <f>IF(Worksheet!S80="%","",IF(Worksheet!AA80&lt;&gt;"",Worksheet!AA80,""))</f>
        <v/>
      </c>
      <c r="Y85" s="68" t="str">
        <f t="shared" si="51"/>
        <v/>
      </c>
      <c r="Z85" s="68" t="str">
        <f t="shared" si="52"/>
        <v>0</v>
      </c>
      <c r="AA85" s="68" t="str">
        <f t="shared" si="53"/>
        <v>DC</v>
      </c>
      <c r="AB85" s="68" t="str">
        <f t="shared" si="78"/>
        <v>DC0</v>
      </c>
      <c r="AC85" s="68" t="str">
        <f>IF(Worksheet!H80&lt;&gt;"",Worksheet!H80,"")</f>
        <v/>
      </c>
      <c r="AD85" s="68" t="str">
        <f t="shared" si="49"/>
        <v/>
      </c>
      <c r="AE85" s="139" t="str">
        <f t="shared" si="54"/>
        <v>DC0</v>
      </c>
      <c r="AF85" s="140" t="e">
        <f>HLOOKUP(AE85,$AH$10:AZ85,COUNTIF($AE$7:AE85,"&lt;&gt;"&amp;""),FALSE)</f>
        <v>#N/A</v>
      </c>
      <c r="AG85" s="76" t="e">
        <f t="shared" si="55"/>
        <v>#N/A</v>
      </c>
      <c r="AH85" s="107" t="e">
        <f ca="1">VLOOKUP($AG85,INDIRECT(CONCATENATE($CR85,"!",VLOOKUP($CR85,$AG$3:AH$8,AH$2,FALSE))),1,TRUE)</f>
        <v>#N/A</v>
      </c>
      <c r="AI85" s="107" t="e">
        <f ca="1">VLOOKUP($AG85,INDIRECT(CONCATENATE($CR85,"!",VLOOKUP($CR85,$AG$3:AI$8,AI$2,FALSE))),1,TRUE)</f>
        <v>#N/A</v>
      </c>
      <c r="AJ85" s="107" t="e">
        <f ca="1">VLOOKUP($AG85,INDIRECT(CONCATENATE($CR85,"!",VLOOKUP($CR85,$AG$3:AJ$8,AJ$2,FALSE))),1,TRUE)</f>
        <v>#N/A</v>
      </c>
      <c r="AK85" s="107" t="e">
        <f ca="1">VLOOKUP($AG85,INDIRECT(CONCATENATE($CR85,"!",VLOOKUP($CR85,$AG$3:AK$8,AK$2,FALSE))),1,TRUE)</f>
        <v>#N/A</v>
      </c>
      <c r="AL85" s="107" t="e">
        <f ca="1">VLOOKUP($AG85,INDIRECT(CONCATENATE($CR85,"!",VLOOKUP($CR85,$AG$3:AL$8,AL$2,FALSE))),1,TRUE)</f>
        <v>#N/A</v>
      </c>
      <c r="AM85" s="107" t="e">
        <f ca="1">VLOOKUP($AG85,INDIRECT(CONCATENATE($CR85,"!",VLOOKUP($CR85,$AG$3:AM$8,AM$2,FALSE))),1,TRUE)</f>
        <v>#N/A</v>
      </c>
      <c r="AN85" s="107" t="e">
        <f ca="1">VLOOKUP($AG85,INDIRECT(CONCATENATE($CR85,"!",VLOOKUP($CR85,$AG$3:AN$8,AN$2,FALSE))),1,TRUE)</f>
        <v>#N/A</v>
      </c>
      <c r="AO85" s="107" t="e">
        <f ca="1">VLOOKUP($AG85,INDIRECT(CONCATENATE($CR85,"!",VLOOKUP($CR85,$AG$3:AO$8,AO$2,FALSE))),1,TRUE)</f>
        <v>#N/A</v>
      </c>
      <c r="AP85" s="107" t="e">
        <f ca="1">VLOOKUP($AG85,INDIRECT(CONCATENATE($CR85,"!",VLOOKUP($CR85,$AG$3:AP$8,AP$2,FALSE))),1,TRUE)</f>
        <v>#N/A</v>
      </c>
      <c r="AQ85" s="107" t="e">
        <f ca="1">VLOOKUP($AG85,INDIRECT(CONCATENATE($CR85,"!",VLOOKUP($CR85,$AG$3:AQ$8,AQ$2,FALSE))),1,TRUE)</f>
        <v>#N/A</v>
      </c>
      <c r="AR85" s="107" t="e">
        <f ca="1">VLOOKUP($AG85,INDIRECT(CONCATENATE($CR85,"!",VLOOKUP($CR85,$AG$3:AR$8,AR$2,FALSE))),1,TRUE)</f>
        <v>#N/A</v>
      </c>
      <c r="AS85" s="107" t="e">
        <f ca="1">VLOOKUP($AG85,INDIRECT(CONCATENATE($CR85,"!",VLOOKUP($CR85,$AG$3:AS$8,AS$2,FALSE))),1,TRUE)</f>
        <v>#N/A</v>
      </c>
      <c r="AT85" s="107" t="e">
        <f ca="1">VLOOKUP($AG85,INDIRECT(CONCATENATE($CR85,"!",VLOOKUP($CR85,$AG$3:AT$8,AT$2,FALSE))),1,TRUE)</f>
        <v>#N/A</v>
      </c>
      <c r="AU85" s="107"/>
      <c r="AV85" s="107"/>
      <c r="AW85" s="107"/>
      <c r="AX85" s="107"/>
      <c r="AY85" s="107"/>
      <c r="AZ85" s="107"/>
      <c r="BA85" s="71">
        <f t="shared" si="72"/>
        <v>1</v>
      </c>
      <c r="BB85" s="64">
        <f t="shared" si="72"/>
        <v>1</v>
      </c>
      <c r="BC85" s="64">
        <f t="shared" si="73"/>
        <v>1</v>
      </c>
      <c r="BD85" s="64">
        <f t="shared" si="73"/>
        <v>1</v>
      </c>
      <c r="BE85" s="64">
        <f t="shared" si="79"/>
        <v>1</v>
      </c>
      <c r="BF85" s="64">
        <f t="shared" si="80"/>
        <v>1</v>
      </c>
      <c r="BG85" s="64">
        <f t="shared" si="81"/>
        <v>1</v>
      </c>
      <c r="BH85" s="64">
        <f t="shared" si="74"/>
        <v>1</v>
      </c>
      <c r="BI85" s="64">
        <f t="shared" si="74"/>
        <v>1</v>
      </c>
      <c r="BJ85" s="64">
        <f t="shared" si="74"/>
        <v>1</v>
      </c>
      <c r="BK85" s="64">
        <f t="shared" si="74"/>
        <v>1</v>
      </c>
      <c r="BL85" s="64">
        <f t="shared" si="74"/>
        <v>1</v>
      </c>
      <c r="BM85" s="64">
        <f t="shared" si="74"/>
        <v>1</v>
      </c>
      <c r="BU85" s="72" t="e">
        <f>HLOOKUP(AE85,$BA$10:BT85,COUNTIF($AE$7:AE85,"&lt;&gt;"&amp;""),FALSE)</f>
        <v>#N/A</v>
      </c>
      <c r="BV85" s="64">
        <f t="shared" si="82"/>
        <v>1</v>
      </c>
      <c r="BW85" s="72" t="str">
        <f t="shared" si="83"/>
        <v/>
      </c>
      <c r="BX85" s="141" t="str">
        <f ca="1">IF(OR(AE85=$BB$10,AE85=$BD$10,AE85=$BK$10,AE85=$BL$10,AE85=$BM$10),VLOOKUP(BW85,INDIRECT(CONCATENATE(CR85,"!",HLOOKUP(AE85,$CU$10:CY85,CZ85,FALSE))),1,TRUE),"")</f>
        <v/>
      </c>
      <c r="BY85" s="107" t="e">
        <f t="shared" ca="1" si="56"/>
        <v>#N/A</v>
      </c>
      <c r="BZ85" s="107" t="e">
        <f t="shared" ca="1" si="57"/>
        <v>#N/A</v>
      </c>
      <c r="CA85" s="107" t="e">
        <f t="shared" ca="1" si="58"/>
        <v>#N/A</v>
      </c>
      <c r="CB85" s="107" t="e">
        <f t="shared" ca="1" si="59"/>
        <v>#N/A</v>
      </c>
      <c r="CC85" s="107" t="e">
        <f t="shared" ca="1" si="60"/>
        <v>#VALUE!</v>
      </c>
      <c r="CD85" s="73">
        <f>Worksheet!K80</f>
        <v>0</v>
      </c>
      <c r="CE85" s="73">
        <f>Worksheet!L80</f>
        <v>0</v>
      </c>
      <c r="CF85" s="73">
        <f>Worksheet!M80</f>
        <v>0</v>
      </c>
      <c r="CG85" s="73">
        <f>Worksheet!N80</f>
        <v>0</v>
      </c>
      <c r="CH85" s="73">
        <f>Worksheet!O80</f>
        <v>0</v>
      </c>
      <c r="CI85" s="159" t="e">
        <f t="shared" ca="1" si="61"/>
        <v>#VALUE!</v>
      </c>
      <c r="CJ85" s="159" t="e">
        <f t="shared" ca="1" si="62"/>
        <v>#VALUE!</v>
      </c>
      <c r="CK85" s="159" t="e">
        <f t="shared" ca="1" si="63"/>
        <v>#VALUE!</v>
      </c>
      <c r="CL85" s="159" t="e">
        <f t="shared" ca="1" si="64"/>
        <v>#VALUE!</v>
      </c>
      <c r="CM85" s="159" t="e">
        <f t="shared" ca="1" si="65"/>
        <v>#VALUE!</v>
      </c>
      <c r="CN85" s="136" t="e">
        <f t="shared" ca="1" si="66"/>
        <v>#N/A</v>
      </c>
      <c r="CO85" s="108">
        <f>Worksheet!Q80</f>
        <v>0</v>
      </c>
      <c r="CP85" s="63" t="str">
        <f t="shared" si="67"/>
        <v>1</v>
      </c>
      <c r="CQ85" s="138" t="e">
        <f t="shared" si="68"/>
        <v>#N/A</v>
      </c>
      <c r="CR85" s="63" t="str">
        <f t="shared" si="84"/>
        <v>Standard1</v>
      </c>
      <c r="CT85" s="117" t="str">
        <f t="shared" ca="1" si="69"/>
        <v>$B$4:$P$807</v>
      </c>
      <c r="CU85" s="107" t="str">
        <f>VLOOKUP($CR85,$CT$3:CU$8,2,FALSE)</f>
        <v>$I$189:$I$348</v>
      </c>
      <c r="CV85" s="107" t="str">
        <f>VLOOKUP($CR85,$CT$3:CV$8,3,FALSE)</f>
        <v>$I$349:$I$538</v>
      </c>
      <c r="CW85" s="107" t="str">
        <f>VLOOKUP($CR85,$CT$3:CW$8,4,FALSE)</f>
        <v>$I$539:$I$609</v>
      </c>
      <c r="CX85" s="107" t="str">
        <f>VLOOKUP($CR85,$CT$3:CX$8,5,FALSE)</f>
        <v>$I$610:$I$659</v>
      </c>
      <c r="CY85" s="107" t="str">
        <f>VLOOKUP($CR85,$CT$3:CY$8,6,FALSE)</f>
        <v>$I$660:$I$719</v>
      </c>
      <c r="CZ85" s="63">
        <f>COUNTIF($CU$10:CU85,"&lt;&gt;"&amp;"")</f>
        <v>76</v>
      </c>
      <c r="DB85" s="63" t="str">
        <f t="shared" si="70"/>
        <v/>
      </c>
      <c r="DC85" s="63" t="e">
        <f t="shared" ca="1" si="71"/>
        <v>#N/A</v>
      </c>
    </row>
    <row r="86" spans="17:107" x14ac:dyDescent="0.25">
      <c r="Q86" s="64" t="e">
        <f t="shared" ca="1" si="76"/>
        <v>#N/A</v>
      </c>
      <c r="R86" s="63" t="str">
        <f>IF(Worksheet!I81=$S$2,$S$2,IF(Worksheet!I81=$S$3,$S$3,$S$1))</f>
        <v>5502A</v>
      </c>
      <c r="S86" s="65" t="str">
        <f t="shared" ca="1" si="77"/>
        <v>*</v>
      </c>
      <c r="T86" s="60" t="e">
        <f t="shared" si="50"/>
        <v>#N/A</v>
      </c>
      <c r="U86" s="67">
        <f>IF(Worksheet!S81="%",ABS(Worksheet!Z81),ABS(Worksheet!U81))</f>
        <v>0</v>
      </c>
      <c r="V86" s="160">
        <f>IF(Worksheet!S81="%",Worksheet!AA81,Worksheet!S81)</f>
        <v>0</v>
      </c>
      <c r="W86" s="66" t="str">
        <f>IF(Worksheet!S81="%","",IF(Worksheet!Z81&lt;&gt;"",Worksheet!Z81,""))</f>
        <v/>
      </c>
      <c r="X86" s="66" t="str">
        <f>IF(Worksheet!S81="%","",IF(Worksheet!AA81&lt;&gt;"",Worksheet!AA81,""))</f>
        <v/>
      </c>
      <c r="Y86" s="68" t="str">
        <f t="shared" si="51"/>
        <v/>
      </c>
      <c r="Z86" s="68" t="str">
        <f t="shared" si="52"/>
        <v>0</v>
      </c>
      <c r="AA86" s="68" t="str">
        <f t="shared" si="53"/>
        <v>DC</v>
      </c>
      <c r="AB86" s="68" t="str">
        <f t="shared" si="78"/>
        <v>DC0</v>
      </c>
      <c r="AC86" s="68" t="str">
        <f>IF(Worksheet!H81&lt;&gt;"",Worksheet!H81,"")</f>
        <v/>
      </c>
      <c r="AD86" s="68" t="str">
        <f t="shared" si="49"/>
        <v/>
      </c>
      <c r="AE86" s="139" t="str">
        <f t="shared" si="54"/>
        <v>DC0</v>
      </c>
      <c r="AF86" s="140" t="e">
        <f>HLOOKUP(AE86,$AH$10:AZ86,COUNTIF($AE$7:AE86,"&lt;&gt;"&amp;""),FALSE)</f>
        <v>#N/A</v>
      </c>
      <c r="AG86" s="76" t="e">
        <f t="shared" si="55"/>
        <v>#N/A</v>
      </c>
      <c r="AH86" s="107" t="e">
        <f ca="1">VLOOKUP($AG86,INDIRECT(CONCATENATE($CR86,"!",VLOOKUP($CR86,$AG$3:AH$8,AH$2,FALSE))),1,TRUE)</f>
        <v>#N/A</v>
      </c>
      <c r="AI86" s="107" t="e">
        <f ca="1">VLOOKUP($AG86,INDIRECT(CONCATENATE($CR86,"!",VLOOKUP($CR86,$AG$3:AI$8,AI$2,FALSE))),1,TRUE)</f>
        <v>#N/A</v>
      </c>
      <c r="AJ86" s="107" t="e">
        <f ca="1">VLOOKUP($AG86,INDIRECT(CONCATENATE($CR86,"!",VLOOKUP($CR86,$AG$3:AJ$8,AJ$2,FALSE))),1,TRUE)</f>
        <v>#N/A</v>
      </c>
      <c r="AK86" s="107" t="e">
        <f ca="1">VLOOKUP($AG86,INDIRECT(CONCATENATE($CR86,"!",VLOOKUP($CR86,$AG$3:AK$8,AK$2,FALSE))),1,TRUE)</f>
        <v>#N/A</v>
      </c>
      <c r="AL86" s="107" t="e">
        <f ca="1">VLOOKUP($AG86,INDIRECT(CONCATENATE($CR86,"!",VLOOKUP($CR86,$AG$3:AL$8,AL$2,FALSE))),1,TRUE)</f>
        <v>#N/A</v>
      </c>
      <c r="AM86" s="107" t="e">
        <f ca="1">VLOOKUP($AG86,INDIRECT(CONCATENATE($CR86,"!",VLOOKUP($CR86,$AG$3:AM$8,AM$2,FALSE))),1,TRUE)</f>
        <v>#N/A</v>
      </c>
      <c r="AN86" s="107" t="e">
        <f ca="1">VLOOKUP($AG86,INDIRECT(CONCATENATE($CR86,"!",VLOOKUP($CR86,$AG$3:AN$8,AN$2,FALSE))),1,TRUE)</f>
        <v>#N/A</v>
      </c>
      <c r="AO86" s="107" t="e">
        <f ca="1">VLOOKUP($AG86,INDIRECT(CONCATENATE($CR86,"!",VLOOKUP($CR86,$AG$3:AO$8,AO$2,FALSE))),1,TRUE)</f>
        <v>#N/A</v>
      </c>
      <c r="AP86" s="107" t="e">
        <f ca="1">VLOOKUP($AG86,INDIRECT(CONCATENATE($CR86,"!",VLOOKUP($CR86,$AG$3:AP$8,AP$2,FALSE))),1,TRUE)</f>
        <v>#N/A</v>
      </c>
      <c r="AQ86" s="107" t="e">
        <f ca="1">VLOOKUP($AG86,INDIRECT(CONCATENATE($CR86,"!",VLOOKUP($CR86,$AG$3:AQ$8,AQ$2,FALSE))),1,TRUE)</f>
        <v>#N/A</v>
      </c>
      <c r="AR86" s="107" t="e">
        <f ca="1">VLOOKUP($AG86,INDIRECT(CONCATENATE($CR86,"!",VLOOKUP($CR86,$AG$3:AR$8,AR$2,FALSE))),1,TRUE)</f>
        <v>#N/A</v>
      </c>
      <c r="AS86" s="107" t="e">
        <f ca="1">VLOOKUP($AG86,INDIRECT(CONCATENATE($CR86,"!",VLOOKUP($CR86,$AG$3:AS$8,AS$2,FALSE))),1,TRUE)</f>
        <v>#N/A</v>
      </c>
      <c r="AT86" s="107" t="e">
        <f ca="1">VLOOKUP($AG86,INDIRECT(CONCATENATE($CR86,"!",VLOOKUP($CR86,$AG$3:AT$8,AT$2,FALSE))),1,TRUE)</f>
        <v>#N/A</v>
      </c>
      <c r="AU86" s="107"/>
      <c r="AV86" s="107"/>
      <c r="AW86" s="107"/>
      <c r="AX86" s="107"/>
      <c r="AY86" s="107"/>
      <c r="AZ86" s="107"/>
      <c r="BA86" s="71">
        <f t="shared" si="72"/>
        <v>1</v>
      </c>
      <c r="BB86" s="64">
        <f t="shared" si="72"/>
        <v>1</v>
      </c>
      <c r="BC86" s="64">
        <f t="shared" si="73"/>
        <v>1</v>
      </c>
      <c r="BD86" s="64">
        <f t="shared" si="73"/>
        <v>1</v>
      </c>
      <c r="BE86" s="64">
        <f t="shared" si="79"/>
        <v>1</v>
      </c>
      <c r="BF86" s="64">
        <f t="shared" si="80"/>
        <v>1</v>
      </c>
      <c r="BG86" s="64">
        <f t="shared" si="81"/>
        <v>1</v>
      </c>
      <c r="BH86" s="64">
        <f t="shared" si="74"/>
        <v>1</v>
      </c>
      <c r="BI86" s="64">
        <f t="shared" si="74"/>
        <v>1</v>
      </c>
      <c r="BJ86" s="64">
        <f t="shared" si="74"/>
        <v>1</v>
      </c>
      <c r="BK86" s="64">
        <f t="shared" si="74"/>
        <v>1</v>
      </c>
      <c r="BL86" s="64">
        <f t="shared" si="74"/>
        <v>1</v>
      </c>
      <c r="BM86" s="64">
        <f t="shared" si="74"/>
        <v>1</v>
      </c>
      <c r="BU86" s="72" t="e">
        <f>HLOOKUP(AE86,$BA$10:BT86,COUNTIF($AE$7:AE86,"&lt;&gt;"&amp;""),FALSE)</f>
        <v>#N/A</v>
      </c>
      <c r="BV86" s="64">
        <f t="shared" si="82"/>
        <v>1</v>
      </c>
      <c r="BW86" s="72" t="str">
        <f t="shared" si="83"/>
        <v/>
      </c>
      <c r="BX86" s="141" t="str">
        <f ca="1">IF(OR(AE86=$BB$10,AE86=$BD$10,AE86=$BK$10,AE86=$BL$10,AE86=$BM$10),VLOOKUP(BW86,INDIRECT(CONCATENATE(CR86,"!",HLOOKUP(AE86,$CU$10:CY86,CZ86,FALSE))),1,TRUE),"")</f>
        <v/>
      </c>
      <c r="BY86" s="107" t="e">
        <f t="shared" ca="1" si="56"/>
        <v>#N/A</v>
      </c>
      <c r="BZ86" s="107" t="e">
        <f t="shared" ca="1" si="57"/>
        <v>#N/A</v>
      </c>
      <c r="CA86" s="107" t="e">
        <f t="shared" ca="1" si="58"/>
        <v>#N/A</v>
      </c>
      <c r="CB86" s="107" t="e">
        <f t="shared" ca="1" si="59"/>
        <v>#N/A</v>
      </c>
      <c r="CC86" s="107" t="e">
        <f t="shared" ca="1" si="60"/>
        <v>#VALUE!</v>
      </c>
      <c r="CD86" s="73">
        <f>Worksheet!K81</f>
        <v>0</v>
      </c>
      <c r="CE86" s="73">
        <f>Worksheet!L81</f>
        <v>0</v>
      </c>
      <c r="CF86" s="73">
        <f>Worksheet!M81</f>
        <v>0</v>
      </c>
      <c r="CG86" s="73">
        <f>Worksheet!N81</f>
        <v>0</v>
      </c>
      <c r="CH86" s="73">
        <f>Worksheet!O81</f>
        <v>0</v>
      </c>
      <c r="CI86" s="159" t="e">
        <f t="shared" ca="1" si="61"/>
        <v>#VALUE!</v>
      </c>
      <c r="CJ86" s="159" t="e">
        <f t="shared" ca="1" si="62"/>
        <v>#VALUE!</v>
      </c>
      <c r="CK86" s="159" t="e">
        <f t="shared" ca="1" si="63"/>
        <v>#VALUE!</v>
      </c>
      <c r="CL86" s="159" t="e">
        <f t="shared" ca="1" si="64"/>
        <v>#VALUE!</v>
      </c>
      <c r="CM86" s="159" t="e">
        <f t="shared" ca="1" si="65"/>
        <v>#VALUE!</v>
      </c>
      <c r="CN86" s="136" t="e">
        <f t="shared" ca="1" si="66"/>
        <v>#N/A</v>
      </c>
      <c r="CO86" s="108">
        <f>Worksheet!Q81</f>
        <v>0</v>
      </c>
      <c r="CP86" s="63" t="str">
        <f t="shared" si="67"/>
        <v>1</v>
      </c>
      <c r="CQ86" s="138" t="e">
        <f t="shared" si="68"/>
        <v>#N/A</v>
      </c>
      <c r="CR86" s="63" t="str">
        <f t="shared" si="84"/>
        <v>Standard1</v>
      </c>
      <c r="CT86" s="117" t="str">
        <f t="shared" ca="1" si="69"/>
        <v>$B$4:$P$807</v>
      </c>
      <c r="CU86" s="107" t="str">
        <f>VLOOKUP($CR86,$CT$3:CU$8,2,FALSE)</f>
        <v>$I$189:$I$348</v>
      </c>
      <c r="CV86" s="107" t="str">
        <f>VLOOKUP($CR86,$CT$3:CV$8,3,FALSE)</f>
        <v>$I$349:$I$538</v>
      </c>
      <c r="CW86" s="107" t="str">
        <f>VLOOKUP($CR86,$CT$3:CW$8,4,FALSE)</f>
        <v>$I$539:$I$609</v>
      </c>
      <c r="CX86" s="107" t="str">
        <f>VLOOKUP($CR86,$CT$3:CX$8,5,FALSE)</f>
        <v>$I$610:$I$659</v>
      </c>
      <c r="CY86" s="107" t="str">
        <f>VLOOKUP($CR86,$CT$3:CY$8,6,FALSE)</f>
        <v>$I$660:$I$719</v>
      </c>
      <c r="CZ86" s="63">
        <f>COUNTIF($CU$10:CU86,"&lt;&gt;"&amp;"")</f>
        <v>77</v>
      </c>
      <c r="DB86" s="63" t="str">
        <f t="shared" si="70"/>
        <v/>
      </c>
      <c r="DC86" s="63" t="e">
        <f t="shared" ca="1" si="71"/>
        <v>#N/A</v>
      </c>
    </row>
    <row r="87" spans="17:107" x14ac:dyDescent="0.25">
      <c r="Q87" s="64" t="e">
        <f t="shared" ca="1" si="76"/>
        <v>#N/A</v>
      </c>
      <c r="R87" s="63" t="str">
        <f>IF(Worksheet!I82=$S$2,$S$2,IF(Worksheet!I82=$S$3,$S$3,$S$1))</f>
        <v>5502A</v>
      </c>
      <c r="S87" s="65" t="str">
        <f t="shared" ca="1" si="77"/>
        <v>*</v>
      </c>
      <c r="T87" s="60" t="e">
        <f t="shared" si="50"/>
        <v>#N/A</v>
      </c>
      <c r="U87" s="67">
        <f>IF(Worksheet!S82="%",ABS(Worksheet!Z82),ABS(Worksheet!U82))</f>
        <v>0</v>
      </c>
      <c r="V87" s="160">
        <f>IF(Worksheet!S82="%",Worksheet!AA82,Worksheet!S82)</f>
        <v>0</v>
      </c>
      <c r="W87" s="66" t="str">
        <f>IF(Worksheet!S82="%","",IF(Worksheet!Z82&lt;&gt;"",Worksheet!Z82,""))</f>
        <v/>
      </c>
      <c r="X87" s="66" t="str">
        <f>IF(Worksheet!S82="%","",IF(Worksheet!AA82&lt;&gt;"",Worksheet!AA82,""))</f>
        <v/>
      </c>
      <c r="Y87" s="68" t="str">
        <f t="shared" si="51"/>
        <v/>
      </c>
      <c r="Z87" s="68" t="str">
        <f t="shared" si="52"/>
        <v>0</v>
      </c>
      <c r="AA87" s="68" t="str">
        <f t="shared" si="53"/>
        <v>DC</v>
      </c>
      <c r="AB87" s="68" t="str">
        <f t="shared" si="78"/>
        <v>DC0</v>
      </c>
      <c r="AC87" s="68" t="str">
        <f>IF(Worksheet!H82&lt;&gt;"",Worksheet!H82,"")</f>
        <v/>
      </c>
      <c r="AD87" s="68" t="str">
        <f t="shared" si="49"/>
        <v/>
      </c>
      <c r="AE87" s="139" t="str">
        <f t="shared" si="54"/>
        <v>DC0</v>
      </c>
      <c r="AF87" s="140" t="e">
        <f>HLOOKUP(AE87,$AH$10:AZ87,COUNTIF($AE$7:AE87,"&lt;&gt;"&amp;""),FALSE)</f>
        <v>#N/A</v>
      </c>
      <c r="AG87" s="76" t="e">
        <f t="shared" si="55"/>
        <v>#N/A</v>
      </c>
      <c r="AH87" s="107" t="e">
        <f ca="1">VLOOKUP($AG87,INDIRECT(CONCATENATE($CR87,"!",VLOOKUP($CR87,$AG$3:AH$8,AH$2,FALSE))),1,TRUE)</f>
        <v>#N/A</v>
      </c>
      <c r="AI87" s="107" t="e">
        <f ca="1">VLOOKUP($AG87,INDIRECT(CONCATENATE($CR87,"!",VLOOKUP($CR87,$AG$3:AI$8,AI$2,FALSE))),1,TRUE)</f>
        <v>#N/A</v>
      </c>
      <c r="AJ87" s="107" t="e">
        <f ca="1">VLOOKUP($AG87,INDIRECT(CONCATENATE($CR87,"!",VLOOKUP($CR87,$AG$3:AJ$8,AJ$2,FALSE))),1,TRUE)</f>
        <v>#N/A</v>
      </c>
      <c r="AK87" s="107" t="e">
        <f ca="1">VLOOKUP($AG87,INDIRECT(CONCATENATE($CR87,"!",VLOOKUP($CR87,$AG$3:AK$8,AK$2,FALSE))),1,TRUE)</f>
        <v>#N/A</v>
      </c>
      <c r="AL87" s="107" t="e">
        <f ca="1">VLOOKUP($AG87,INDIRECT(CONCATENATE($CR87,"!",VLOOKUP($CR87,$AG$3:AL$8,AL$2,FALSE))),1,TRUE)</f>
        <v>#N/A</v>
      </c>
      <c r="AM87" s="107" t="e">
        <f ca="1">VLOOKUP($AG87,INDIRECT(CONCATENATE($CR87,"!",VLOOKUP($CR87,$AG$3:AM$8,AM$2,FALSE))),1,TRUE)</f>
        <v>#N/A</v>
      </c>
      <c r="AN87" s="107" t="e">
        <f ca="1">VLOOKUP($AG87,INDIRECT(CONCATENATE($CR87,"!",VLOOKUP($CR87,$AG$3:AN$8,AN$2,FALSE))),1,TRUE)</f>
        <v>#N/A</v>
      </c>
      <c r="AO87" s="107" t="e">
        <f ca="1">VLOOKUP($AG87,INDIRECT(CONCATENATE($CR87,"!",VLOOKUP($CR87,$AG$3:AO$8,AO$2,FALSE))),1,TRUE)</f>
        <v>#N/A</v>
      </c>
      <c r="AP87" s="107" t="e">
        <f ca="1">VLOOKUP($AG87,INDIRECT(CONCATENATE($CR87,"!",VLOOKUP($CR87,$AG$3:AP$8,AP$2,FALSE))),1,TRUE)</f>
        <v>#N/A</v>
      </c>
      <c r="AQ87" s="107" t="e">
        <f ca="1">VLOOKUP($AG87,INDIRECT(CONCATENATE($CR87,"!",VLOOKUP($CR87,$AG$3:AQ$8,AQ$2,FALSE))),1,TRUE)</f>
        <v>#N/A</v>
      </c>
      <c r="AR87" s="107" t="e">
        <f ca="1">VLOOKUP($AG87,INDIRECT(CONCATENATE($CR87,"!",VLOOKUP($CR87,$AG$3:AR$8,AR$2,FALSE))),1,TRUE)</f>
        <v>#N/A</v>
      </c>
      <c r="AS87" s="107" t="e">
        <f ca="1">VLOOKUP($AG87,INDIRECT(CONCATENATE($CR87,"!",VLOOKUP($CR87,$AG$3:AS$8,AS$2,FALSE))),1,TRUE)</f>
        <v>#N/A</v>
      </c>
      <c r="AT87" s="107" t="e">
        <f ca="1">VLOOKUP($AG87,INDIRECT(CONCATENATE($CR87,"!",VLOOKUP($CR87,$AG$3:AT$8,AT$2,FALSE))),1,TRUE)</f>
        <v>#N/A</v>
      </c>
      <c r="AU87" s="107"/>
      <c r="AV87" s="107"/>
      <c r="AW87" s="107"/>
      <c r="AX87" s="107"/>
      <c r="AY87" s="107"/>
      <c r="AZ87" s="107"/>
      <c r="BA87" s="71">
        <f t="shared" si="72"/>
        <v>1</v>
      </c>
      <c r="BB87" s="64">
        <f t="shared" si="72"/>
        <v>1</v>
      </c>
      <c r="BC87" s="64">
        <f t="shared" si="73"/>
        <v>1</v>
      </c>
      <c r="BD87" s="64">
        <f t="shared" si="73"/>
        <v>1</v>
      </c>
      <c r="BE87" s="64">
        <f t="shared" si="79"/>
        <v>1</v>
      </c>
      <c r="BF87" s="64">
        <f t="shared" si="80"/>
        <v>1</v>
      </c>
      <c r="BG87" s="64">
        <f t="shared" si="81"/>
        <v>1</v>
      </c>
      <c r="BH87" s="64">
        <f t="shared" si="74"/>
        <v>1</v>
      </c>
      <c r="BI87" s="64">
        <f t="shared" si="74"/>
        <v>1</v>
      </c>
      <c r="BJ87" s="64">
        <f t="shared" si="74"/>
        <v>1</v>
      </c>
      <c r="BK87" s="64">
        <f t="shared" si="74"/>
        <v>1</v>
      </c>
      <c r="BL87" s="64">
        <f t="shared" si="74"/>
        <v>1</v>
      </c>
      <c r="BM87" s="64">
        <f t="shared" si="74"/>
        <v>1</v>
      </c>
      <c r="BU87" s="72" t="e">
        <f>HLOOKUP(AE87,$BA$10:BT87,COUNTIF($AE$7:AE87,"&lt;&gt;"&amp;""),FALSE)</f>
        <v>#N/A</v>
      </c>
      <c r="BV87" s="64">
        <f t="shared" si="82"/>
        <v>1</v>
      </c>
      <c r="BW87" s="72" t="str">
        <f t="shared" si="83"/>
        <v/>
      </c>
      <c r="BX87" s="141" t="str">
        <f ca="1">IF(OR(AE87=$BB$10,AE87=$BD$10,AE87=$BK$10,AE87=$BL$10,AE87=$BM$10),VLOOKUP(BW87,INDIRECT(CONCATENATE(CR87,"!",HLOOKUP(AE87,$CU$10:CY87,CZ87,FALSE))),1,TRUE),"")</f>
        <v/>
      </c>
      <c r="BY87" s="107" t="e">
        <f t="shared" ca="1" si="56"/>
        <v>#N/A</v>
      </c>
      <c r="BZ87" s="107" t="e">
        <f t="shared" ca="1" si="57"/>
        <v>#N/A</v>
      </c>
      <c r="CA87" s="107" t="e">
        <f t="shared" ca="1" si="58"/>
        <v>#N/A</v>
      </c>
      <c r="CB87" s="107" t="e">
        <f t="shared" ca="1" si="59"/>
        <v>#N/A</v>
      </c>
      <c r="CC87" s="107" t="e">
        <f t="shared" ca="1" si="60"/>
        <v>#VALUE!</v>
      </c>
      <c r="CD87" s="73">
        <f>Worksheet!K82</f>
        <v>0</v>
      </c>
      <c r="CE87" s="73">
        <f>Worksheet!L82</f>
        <v>0</v>
      </c>
      <c r="CF87" s="73">
        <f>Worksheet!M82</f>
        <v>0</v>
      </c>
      <c r="CG87" s="73">
        <f>Worksheet!N82</f>
        <v>0</v>
      </c>
      <c r="CH87" s="73">
        <f>Worksheet!O82</f>
        <v>0</v>
      </c>
      <c r="CI87" s="159" t="e">
        <f t="shared" ca="1" si="61"/>
        <v>#VALUE!</v>
      </c>
      <c r="CJ87" s="159" t="e">
        <f t="shared" ca="1" si="62"/>
        <v>#VALUE!</v>
      </c>
      <c r="CK87" s="159" t="e">
        <f t="shared" ca="1" si="63"/>
        <v>#VALUE!</v>
      </c>
      <c r="CL87" s="159" t="e">
        <f t="shared" ca="1" si="64"/>
        <v>#VALUE!</v>
      </c>
      <c r="CM87" s="159" t="e">
        <f t="shared" ca="1" si="65"/>
        <v>#VALUE!</v>
      </c>
      <c r="CN87" s="136" t="e">
        <f t="shared" ca="1" si="66"/>
        <v>#N/A</v>
      </c>
      <c r="CO87" s="108">
        <f>Worksheet!Q82</f>
        <v>0</v>
      </c>
      <c r="CP87" s="63" t="str">
        <f t="shared" si="67"/>
        <v>1</v>
      </c>
      <c r="CQ87" s="138" t="e">
        <f t="shared" si="68"/>
        <v>#N/A</v>
      </c>
      <c r="CR87" s="63" t="str">
        <f t="shared" si="84"/>
        <v>Standard1</v>
      </c>
      <c r="CT87" s="117" t="str">
        <f t="shared" ca="1" si="69"/>
        <v>$B$4:$P$807</v>
      </c>
      <c r="CU87" s="107" t="str">
        <f>VLOOKUP($CR87,$CT$3:CU$8,2,FALSE)</f>
        <v>$I$189:$I$348</v>
      </c>
      <c r="CV87" s="107" t="str">
        <f>VLOOKUP($CR87,$CT$3:CV$8,3,FALSE)</f>
        <v>$I$349:$I$538</v>
      </c>
      <c r="CW87" s="107" t="str">
        <f>VLOOKUP($CR87,$CT$3:CW$8,4,FALSE)</f>
        <v>$I$539:$I$609</v>
      </c>
      <c r="CX87" s="107" t="str">
        <f>VLOOKUP($CR87,$CT$3:CX$8,5,FALSE)</f>
        <v>$I$610:$I$659</v>
      </c>
      <c r="CY87" s="107" t="str">
        <f>VLOOKUP($CR87,$CT$3:CY$8,6,FALSE)</f>
        <v>$I$660:$I$719</v>
      </c>
      <c r="CZ87" s="63">
        <f>COUNTIF($CU$10:CU87,"&lt;&gt;"&amp;"")</f>
        <v>78</v>
      </c>
      <c r="DB87" s="63" t="str">
        <f t="shared" si="70"/>
        <v/>
      </c>
      <c r="DC87" s="63" t="e">
        <f t="shared" ca="1" si="71"/>
        <v>#N/A</v>
      </c>
    </row>
    <row r="88" spans="17:107" x14ac:dyDescent="0.25">
      <c r="Q88" s="64" t="e">
        <f t="shared" ca="1" si="76"/>
        <v>#N/A</v>
      </c>
      <c r="R88" s="63" t="str">
        <f>IF(Worksheet!I83=$S$2,$S$2,IF(Worksheet!I83=$S$3,$S$3,$S$1))</f>
        <v>5502A</v>
      </c>
      <c r="S88" s="65" t="str">
        <f t="shared" ca="1" si="77"/>
        <v>*</v>
      </c>
      <c r="T88" s="60" t="e">
        <f t="shared" si="50"/>
        <v>#N/A</v>
      </c>
      <c r="U88" s="67">
        <f>IF(Worksheet!S83="%",ABS(Worksheet!Z83),ABS(Worksheet!U83))</f>
        <v>0</v>
      </c>
      <c r="V88" s="160">
        <f>IF(Worksheet!S83="%",Worksheet!AA83,Worksheet!S83)</f>
        <v>0</v>
      </c>
      <c r="W88" s="66" t="str">
        <f>IF(Worksheet!S83="%","",IF(Worksheet!Z83&lt;&gt;"",Worksheet!Z83,""))</f>
        <v/>
      </c>
      <c r="X88" s="66" t="str">
        <f>IF(Worksheet!S83="%","",IF(Worksheet!AA83&lt;&gt;"",Worksheet!AA83,""))</f>
        <v/>
      </c>
      <c r="Y88" s="68" t="str">
        <f t="shared" si="51"/>
        <v/>
      </c>
      <c r="Z88" s="68" t="str">
        <f t="shared" si="52"/>
        <v>0</v>
      </c>
      <c r="AA88" s="68" t="str">
        <f t="shared" si="53"/>
        <v>DC</v>
      </c>
      <c r="AB88" s="68" t="str">
        <f t="shared" si="78"/>
        <v>DC0</v>
      </c>
      <c r="AC88" s="68" t="str">
        <f>IF(Worksheet!H83&lt;&gt;"",Worksheet!H83,"")</f>
        <v/>
      </c>
      <c r="AD88" s="68" t="str">
        <f t="shared" si="49"/>
        <v/>
      </c>
      <c r="AE88" s="139" t="str">
        <f t="shared" si="54"/>
        <v>DC0</v>
      </c>
      <c r="AF88" s="140" t="e">
        <f>HLOOKUP(AE88,$AH$10:AZ88,COUNTIF($AE$7:AE88,"&lt;&gt;"&amp;""),FALSE)</f>
        <v>#N/A</v>
      </c>
      <c r="AG88" s="76" t="e">
        <f t="shared" si="55"/>
        <v>#N/A</v>
      </c>
      <c r="AH88" s="107" t="e">
        <f ca="1">VLOOKUP($AG88,INDIRECT(CONCATENATE($CR88,"!",VLOOKUP($CR88,$AG$3:AH$8,AH$2,FALSE))),1,TRUE)</f>
        <v>#N/A</v>
      </c>
      <c r="AI88" s="107" t="e">
        <f ca="1">VLOOKUP($AG88,INDIRECT(CONCATENATE($CR88,"!",VLOOKUP($CR88,$AG$3:AI$8,AI$2,FALSE))),1,TRUE)</f>
        <v>#N/A</v>
      </c>
      <c r="AJ88" s="107" t="e">
        <f ca="1">VLOOKUP($AG88,INDIRECT(CONCATENATE($CR88,"!",VLOOKUP($CR88,$AG$3:AJ$8,AJ$2,FALSE))),1,TRUE)</f>
        <v>#N/A</v>
      </c>
      <c r="AK88" s="107" t="e">
        <f ca="1">VLOOKUP($AG88,INDIRECT(CONCATENATE($CR88,"!",VLOOKUP($CR88,$AG$3:AK$8,AK$2,FALSE))),1,TRUE)</f>
        <v>#N/A</v>
      </c>
      <c r="AL88" s="107" t="e">
        <f ca="1">VLOOKUP($AG88,INDIRECT(CONCATENATE($CR88,"!",VLOOKUP($CR88,$AG$3:AL$8,AL$2,FALSE))),1,TRUE)</f>
        <v>#N/A</v>
      </c>
      <c r="AM88" s="107" t="e">
        <f ca="1">VLOOKUP($AG88,INDIRECT(CONCATENATE($CR88,"!",VLOOKUP($CR88,$AG$3:AM$8,AM$2,FALSE))),1,TRUE)</f>
        <v>#N/A</v>
      </c>
      <c r="AN88" s="107" t="e">
        <f ca="1">VLOOKUP($AG88,INDIRECT(CONCATENATE($CR88,"!",VLOOKUP($CR88,$AG$3:AN$8,AN$2,FALSE))),1,TRUE)</f>
        <v>#N/A</v>
      </c>
      <c r="AO88" s="107" t="e">
        <f ca="1">VLOOKUP($AG88,INDIRECT(CONCATENATE($CR88,"!",VLOOKUP($CR88,$AG$3:AO$8,AO$2,FALSE))),1,TRUE)</f>
        <v>#N/A</v>
      </c>
      <c r="AP88" s="107" t="e">
        <f ca="1">VLOOKUP($AG88,INDIRECT(CONCATENATE($CR88,"!",VLOOKUP($CR88,$AG$3:AP$8,AP$2,FALSE))),1,TRUE)</f>
        <v>#N/A</v>
      </c>
      <c r="AQ88" s="107" t="e">
        <f ca="1">VLOOKUP($AG88,INDIRECT(CONCATENATE($CR88,"!",VLOOKUP($CR88,$AG$3:AQ$8,AQ$2,FALSE))),1,TRUE)</f>
        <v>#N/A</v>
      </c>
      <c r="AR88" s="107" t="e">
        <f ca="1">VLOOKUP($AG88,INDIRECT(CONCATENATE($CR88,"!",VLOOKUP($CR88,$AG$3:AR$8,AR$2,FALSE))),1,TRUE)</f>
        <v>#N/A</v>
      </c>
      <c r="AS88" s="107" t="e">
        <f ca="1">VLOOKUP($AG88,INDIRECT(CONCATENATE($CR88,"!",VLOOKUP($CR88,$AG$3:AS$8,AS$2,FALSE))),1,TRUE)</f>
        <v>#N/A</v>
      </c>
      <c r="AT88" s="107" t="e">
        <f ca="1">VLOOKUP($AG88,INDIRECT(CONCATENATE($CR88,"!",VLOOKUP($CR88,$AG$3:AT$8,AT$2,FALSE))),1,TRUE)</f>
        <v>#N/A</v>
      </c>
      <c r="AU88" s="107"/>
      <c r="AV88" s="107"/>
      <c r="AW88" s="107"/>
      <c r="AX88" s="107"/>
      <c r="AY88" s="107"/>
      <c r="AZ88" s="107"/>
      <c r="BA88" s="71">
        <f t="shared" si="72"/>
        <v>1</v>
      </c>
      <c r="BB88" s="64">
        <f t="shared" si="72"/>
        <v>1</v>
      </c>
      <c r="BC88" s="64">
        <f t="shared" si="73"/>
        <v>1</v>
      </c>
      <c r="BD88" s="64">
        <f t="shared" si="73"/>
        <v>1</v>
      </c>
      <c r="BE88" s="64">
        <f t="shared" si="79"/>
        <v>1</v>
      </c>
      <c r="BF88" s="64">
        <f t="shared" si="80"/>
        <v>1</v>
      </c>
      <c r="BG88" s="64">
        <f t="shared" si="81"/>
        <v>1</v>
      </c>
      <c r="BH88" s="64">
        <f t="shared" si="74"/>
        <v>1</v>
      </c>
      <c r="BI88" s="64">
        <f t="shared" si="74"/>
        <v>1</v>
      </c>
      <c r="BJ88" s="64">
        <f t="shared" si="74"/>
        <v>1</v>
      </c>
      <c r="BK88" s="64">
        <f t="shared" si="74"/>
        <v>1</v>
      </c>
      <c r="BL88" s="64">
        <f t="shared" si="74"/>
        <v>1</v>
      </c>
      <c r="BM88" s="64">
        <f t="shared" si="74"/>
        <v>1</v>
      </c>
      <c r="BU88" s="72" t="e">
        <f>HLOOKUP(AE88,$BA$10:BT88,COUNTIF($AE$7:AE88,"&lt;&gt;"&amp;""),FALSE)</f>
        <v>#N/A</v>
      </c>
      <c r="BV88" s="64">
        <f t="shared" si="82"/>
        <v>1</v>
      </c>
      <c r="BW88" s="72" t="str">
        <f t="shared" si="83"/>
        <v/>
      </c>
      <c r="BX88" s="141" t="str">
        <f ca="1">IF(OR(AE88=$BB$10,AE88=$BD$10,AE88=$BK$10,AE88=$BL$10,AE88=$BM$10),VLOOKUP(BW88,INDIRECT(CONCATENATE(CR88,"!",HLOOKUP(AE88,$CU$10:CY88,CZ88,FALSE))),1,TRUE),"")</f>
        <v/>
      </c>
      <c r="BY88" s="107" t="e">
        <f t="shared" ca="1" si="56"/>
        <v>#N/A</v>
      </c>
      <c r="BZ88" s="107" t="e">
        <f t="shared" ca="1" si="57"/>
        <v>#N/A</v>
      </c>
      <c r="CA88" s="107" t="e">
        <f t="shared" ca="1" si="58"/>
        <v>#N/A</v>
      </c>
      <c r="CB88" s="107" t="e">
        <f t="shared" ca="1" si="59"/>
        <v>#N/A</v>
      </c>
      <c r="CC88" s="107" t="e">
        <f t="shared" ca="1" si="60"/>
        <v>#VALUE!</v>
      </c>
      <c r="CD88" s="73">
        <f>Worksheet!K83</f>
        <v>0</v>
      </c>
      <c r="CE88" s="73">
        <f>Worksheet!L83</f>
        <v>0</v>
      </c>
      <c r="CF88" s="73">
        <f>Worksheet!M83</f>
        <v>0</v>
      </c>
      <c r="CG88" s="73">
        <f>Worksheet!N83</f>
        <v>0</v>
      </c>
      <c r="CH88" s="73">
        <f>Worksheet!O83</f>
        <v>0</v>
      </c>
      <c r="CI88" s="159" t="e">
        <f t="shared" ca="1" si="61"/>
        <v>#VALUE!</v>
      </c>
      <c r="CJ88" s="159" t="e">
        <f t="shared" ca="1" si="62"/>
        <v>#VALUE!</v>
      </c>
      <c r="CK88" s="159" t="e">
        <f t="shared" ca="1" si="63"/>
        <v>#VALUE!</v>
      </c>
      <c r="CL88" s="159" t="e">
        <f t="shared" ca="1" si="64"/>
        <v>#VALUE!</v>
      </c>
      <c r="CM88" s="159" t="e">
        <f t="shared" ca="1" si="65"/>
        <v>#VALUE!</v>
      </c>
      <c r="CN88" s="136" t="e">
        <f t="shared" ca="1" si="66"/>
        <v>#N/A</v>
      </c>
      <c r="CO88" s="108">
        <f>Worksheet!Q83</f>
        <v>0</v>
      </c>
      <c r="CP88" s="63" t="str">
        <f t="shared" si="67"/>
        <v>1</v>
      </c>
      <c r="CQ88" s="138" t="e">
        <f t="shared" si="68"/>
        <v>#N/A</v>
      </c>
      <c r="CR88" s="63" t="str">
        <f t="shared" si="84"/>
        <v>Standard1</v>
      </c>
      <c r="CT88" s="117" t="str">
        <f t="shared" ca="1" si="69"/>
        <v>$B$4:$P$807</v>
      </c>
      <c r="CU88" s="107" t="str">
        <f>VLOOKUP($CR88,$CT$3:CU$8,2,FALSE)</f>
        <v>$I$189:$I$348</v>
      </c>
      <c r="CV88" s="107" t="str">
        <f>VLOOKUP($CR88,$CT$3:CV$8,3,FALSE)</f>
        <v>$I$349:$I$538</v>
      </c>
      <c r="CW88" s="107" t="str">
        <f>VLOOKUP($CR88,$CT$3:CW$8,4,FALSE)</f>
        <v>$I$539:$I$609</v>
      </c>
      <c r="CX88" s="107" t="str">
        <f>VLOOKUP($CR88,$CT$3:CX$8,5,FALSE)</f>
        <v>$I$610:$I$659</v>
      </c>
      <c r="CY88" s="107" t="str">
        <f>VLOOKUP($CR88,$CT$3:CY$8,6,FALSE)</f>
        <v>$I$660:$I$719</v>
      </c>
      <c r="CZ88" s="63">
        <f>COUNTIF($CU$10:CU88,"&lt;&gt;"&amp;"")</f>
        <v>79</v>
      </c>
      <c r="DB88" s="63" t="str">
        <f t="shared" si="70"/>
        <v/>
      </c>
      <c r="DC88" s="63" t="e">
        <f t="shared" ca="1" si="71"/>
        <v>#N/A</v>
      </c>
    </row>
    <row r="89" spans="17:107" x14ac:dyDescent="0.25">
      <c r="Q89" s="64" t="e">
        <f t="shared" ca="1" si="76"/>
        <v>#N/A</v>
      </c>
      <c r="R89" s="63" t="str">
        <f>IF(Worksheet!I84=$S$2,$S$2,IF(Worksheet!I84=$S$3,$S$3,$S$1))</f>
        <v>5502A</v>
      </c>
      <c r="S89" s="65" t="str">
        <f t="shared" ca="1" si="77"/>
        <v>*</v>
      </c>
      <c r="T89" s="60" t="e">
        <f t="shared" si="50"/>
        <v>#N/A</v>
      </c>
      <c r="U89" s="67">
        <f>IF(Worksheet!S84="%",ABS(Worksheet!Z84),ABS(Worksheet!U84))</f>
        <v>0</v>
      </c>
      <c r="V89" s="160">
        <f>IF(Worksheet!S84="%",Worksheet!AA84,Worksheet!S84)</f>
        <v>0</v>
      </c>
      <c r="W89" s="66" t="str">
        <f>IF(Worksheet!S84="%","",IF(Worksheet!Z84&lt;&gt;"",Worksheet!Z84,""))</f>
        <v/>
      </c>
      <c r="X89" s="66" t="str">
        <f>IF(Worksheet!S84="%","",IF(Worksheet!AA84&lt;&gt;"",Worksheet!AA84,""))</f>
        <v/>
      </c>
      <c r="Y89" s="68" t="str">
        <f t="shared" si="51"/>
        <v/>
      </c>
      <c r="Z89" s="68" t="str">
        <f t="shared" si="52"/>
        <v>0</v>
      </c>
      <c r="AA89" s="68" t="str">
        <f t="shared" si="53"/>
        <v>DC</v>
      </c>
      <c r="AB89" s="68" t="str">
        <f t="shared" si="78"/>
        <v>DC0</v>
      </c>
      <c r="AC89" s="68" t="str">
        <f>IF(Worksheet!H84&lt;&gt;"",Worksheet!H84,"")</f>
        <v/>
      </c>
      <c r="AD89" s="68" t="str">
        <f t="shared" si="49"/>
        <v/>
      </c>
      <c r="AE89" s="139" t="str">
        <f t="shared" si="54"/>
        <v>DC0</v>
      </c>
      <c r="AF89" s="140" t="e">
        <f>HLOOKUP(AE89,$AH$10:AZ89,COUNTIF($AE$7:AE89,"&lt;&gt;"&amp;""),FALSE)</f>
        <v>#N/A</v>
      </c>
      <c r="AG89" s="76" t="e">
        <f t="shared" si="55"/>
        <v>#N/A</v>
      </c>
      <c r="AH89" s="107" t="e">
        <f ca="1">VLOOKUP($AG89,INDIRECT(CONCATENATE($CR89,"!",VLOOKUP($CR89,$AG$3:AH$8,AH$2,FALSE))),1,TRUE)</f>
        <v>#N/A</v>
      </c>
      <c r="AI89" s="107" t="e">
        <f ca="1">VLOOKUP($AG89,INDIRECT(CONCATENATE($CR89,"!",VLOOKUP($CR89,$AG$3:AI$8,AI$2,FALSE))),1,TRUE)</f>
        <v>#N/A</v>
      </c>
      <c r="AJ89" s="107" t="e">
        <f ca="1">VLOOKUP($AG89,INDIRECT(CONCATENATE($CR89,"!",VLOOKUP($CR89,$AG$3:AJ$8,AJ$2,FALSE))),1,TRUE)</f>
        <v>#N/A</v>
      </c>
      <c r="AK89" s="107" t="e">
        <f ca="1">VLOOKUP($AG89,INDIRECT(CONCATENATE($CR89,"!",VLOOKUP($CR89,$AG$3:AK$8,AK$2,FALSE))),1,TRUE)</f>
        <v>#N/A</v>
      </c>
      <c r="AL89" s="107" t="e">
        <f ca="1">VLOOKUP($AG89,INDIRECT(CONCATENATE($CR89,"!",VLOOKUP($CR89,$AG$3:AL$8,AL$2,FALSE))),1,TRUE)</f>
        <v>#N/A</v>
      </c>
      <c r="AM89" s="107" t="e">
        <f ca="1">VLOOKUP($AG89,INDIRECT(CONCATENATE($CR89,"!",VLOOKUP($CR89,$AG$3:AM$8,AM$2,FALSE))),1,TRUE)</f>
        <v>#N/A</v>
      </c>
      <c r="AN89" s="107" t="e">
        <f ca="1">VLOOKUP($AG89,INDIRECT(CONCATENATE($CR89,"!",VLOOKUP($CR89,$AG$3:AN$8,AN$2,FALSE))),1,TRUE)</f>
        <v>#N/A</v>
      </c>
      <c r="AO89" s="107" t="e">
        <f ca="1">VLOOKUP($AG89,INDIRECT(CONCATENATE($CR89,"!",VLOOKUP($CR89,$AG$3:AO$8,AO$2,FALSE))),1,TRUE)</f>
        <v>#N/A</v>
      </c>
      <c r="AP89" s="107" t="e">
        <f ca="1">VLOOKUP($AG89,INDIRECT(CONCATENATE($CR89,"!",VLOOKUP($CR89,$AG$3:AP$8,AP$2,FALSE))),1,TRUE)</f>
        <v>#N/A</v>
      </c>
      <c r="AQ89" s="107" t="e">
        <f ca="1">VLOOKUP($AG89,INDIRECT(CONCATENATE($CR89,"!",VLOOKUP($CR89,$AG$3:AQ$8,AQ$2,FALSE))),1,TRUE)</f>
        <v>#N/A</v>
      </c>
      <c r="AR89" s="107" t="e">
        <f ca="1">VLOOKUP($AG89,INDIRECT(CONCATENATE($CR89,"!",VLOOKUP($CR89,$AG$3:AR$8,AR$2,FALSE))),1,TRUE)</f>
        <v>#N/A</v>
      </c>
      <c r="AS89" s="107" t="e">
        <f ca="1">VLOOKUP($AG89,INDIRECT(CONCATENATE($CR89,"!",VLOOKUP($CR89,$AG$3:AS$8,AS$2,FALSE))),1,TRUE)</f>
        <v>#N/A</v>
      </c>
      <c r="AT89" s="107" t="e">
        <f ca="1">VLOOKUP($AG89,INDIRECT(CONCATENATE($CR89,"!",VLOOKUP($CR89,$AG$3:AT$8,AT$2,FALSE))),1,TRUE)</f>
        <v>#N/A</v>
      </c>
      <c r="AU89" s="107"/>
      <c r="AV89" s="107"/>
      <c r="AW89" s="107"/>
      <c r="AX89" s="107"/>
      <c r="AY89" s="107"/>
      <c r="AZ89" s="107"/>
      <c r="BA89" s="71">
        <f t="shared" si="72"/>
        <v>1</v>
      </c>
      <c r="BB89" s="64">
        <f t="shared" si="72"/>
        <v>1</v>
      </c>
      <c r="BC89" s="64">
        <f t="shared" si="73"/>
        <v>1</v>
      </c>
      <c r="BD89" s="64">
        <f t="shared" si="73"/>
        <v>1</v>
      </c>
      <c r="BE89" s="64">
        <f t="shared" si="79"/>
        <v>1</v>
      </c>
      <c r="BF89" s="64">
        <f t="shared" si="80"/>
        <v>1</v>
      </c>
      <c r="BG89" s="64">
        <f t="shared" si="81"/>
        <v>1</v>
      </c>
      <c r="BH89" s="64">
        <f t="shared" si="74"/>
        <v>1</v>
      </c>
      <c r="BI89" s="64">
        <f t="shared" si="74"/>
        <v>1</v>
      </c>
      <c r="BJ89" s="64">
        <f t="shared" si="74"/>
        <v>1</v>
      </c>
      <c r="BK89" s="64">
        <f t="shared" si="74"/>
        <v>1</v>
      </c>
      <c r="BL89" s="64">
        <f t="shared" si="74"/>
        <v>1</v>
      </c>
      <c r="BM89" s="64">
        <f t="shared" si="74"/>
        <v>1</v>
      </c>
      <c r="BU89" s="72" t="e">
        <f>HLOOKUP(AE89,$BA$10:BT89,COUNTIF($AE$7:AE89,"&lt;&gt;"&amp;""),FALSE)</f>
        <v>#N/A</v>
      </c>
      <c r="BV89" s="64">
        <f t="shared" si="82"/>
        <v>1</v>
      </c>
      <c r="BW89" s="72" t="str">
        <f t="shared" si="83"/>
        <v/>
      </c>
      <c r="BX89" s="141" t="str">
        <f ca="1">IF(OR(AE89=$BB$10,AE89=$BD$10,AE89=$BK$10,AE89=$BL$10,AE89=$BM$10),VLOOKUP(BW89,INDIRECT(CONCATENATE(CR89,"!",HLOOKUP(AE89,$CU$10:CY89,CZ89,FALSE))),1,TRUE),"")</f>
        <v/>
      </c>
      <c r="BY89" s="107" t="e">
        <f t="shared" ca="1" si="56"/>
        <v>#N/A</v>
      </c>
      <c r="BZ89" s="107" t="e">
        <f t="shared" ca="1" si="57"/>
        <v>#N/A</v>
      </c>
      <c r="CA89" s="107" t="e">
        <f t="shared" ca="1" si="58"/>
        <v>#N/A</v>
      </c>
      <c r="CB89" s="107" t="e">
        <f t="shared" ca="1" si="59"/>
        <v>#N/A</v>
      </c>
      <c r="CC89" s="107" t="e">
        <f t="shared" ca="1" si="60"/>
        <v>#VALUE!</v>
      </c>
      <c r="CD89" s="73">
        <f>Worksheet!K84</f>
        <v>0</v>
      </c>
      <c r="CE89" s="73">
        <f>Worksheet!L84</f>
        <v>0</v>
      </c>
      <c r="CF89" s="73">
        <f>Worksheet!M84</f>
        <v>0</v>
      </c>
      <c r="CG89" s="73">
        <f>Worksheet!N84</f>
        <v>0</v>
      </c>
      <c r="CH89" s="73">
        <f>Worksheet!O84</f>
        <v>0</v>
      </c>
      <c r="CI89" s="159" t="e">
        <f t="shared" ca="1" si="61"/>
        <v>#VALUE!</v>
      </c>
      <c r="CJ89" s="159" t="e">
        <f t="shared" ca="1" si="62"/>
        <v>#VALUE!</v>
      </c>
      <c r="CK89" s="159" t="e">
        <f t="shared" ca="1" si="63"/>
        <v>#VALUE!</v>
      </c>
      <c r="CL89" s="159" t="e">
        <f t="shared" ca="1" si="64"/>
        <v>#VALUE!</v>
      </c>
      <c r="CM89" s="159" t="e">
        <f t="shared" ca="1" si="65"/>
        <v>#VALUE!</v>
      </c>
      <c r="CN89" s="136" t="e">
        <f t="shared" ca="1" si="66"/>
        <v>#N/A</v>
      </c>
      <c r="CO89" s="108">
        <f>Worksheet!Q84</f>
        <v>0</v>
      </c>
      <c r="CP89" s="63" t="str">
        <f t="shared" si="67"/>
        <v>1</v>
      </c>
      <c r="CQ89" s="138" t="e">
        <f t="shared" si="68"/>
        <v>#N/A</v>
      </c>
      <c r="CR89" s="63" t="str">
        <f t="shared" si="84"/>
        <v>Standard1</v>
      </c>
      <c r="CT89" s="117" t="str">
        <f t="shared" ca="1" si="69"/>
        <v>$B$4:$P$807</v>
      </c>
      <c r="CU89" s="107" t="str">
        <f>VLOOKUP($CR89,$CT$3:CU$8,2,FALSE)</f>
        <v>$I$189:$I$348</v>
      </c>
      <c r="CV89" s="107" t="str">
        <f>VLOOKUP($CR89,$CT$3:CV$8,3,FALSE)</f>
        <v>$I$349:$I$538</v>
      </c>
      <c r="CW89" s="107" t="str">
        <f>VLOOKUP($CR89,$CT$3:CW$8,4,FALSE)</f>
        <v>$I$539:$I$609</v>
      </c>
      <c r="CX89" s="107" t="str">
        <f>VLOOKUP($CR89,$CT$3:CX$8,5,FALSE)</f>
        <v>$I$610:$I$659</v>
      </c>
      <c r="CY89" s="107" t="str">
        <f>VLOOKUP($CR89,$CT$3:CY$8,6,FALSE)</f>
        <v>$I$660:$I$719</v>
      </c>
      <c r="CZ89" s="63">
        <f>COUNTIF($CU$10:CU89,"&lt;&gt;"&amp;"")</f>
        <v>80</v>
      </c>
      <c r="DB89" s="63" t="str">
        <f t="shared" si="70"/>
        <v/>
      </c>
      <c r="DC89" s="63" t="e">
        <f t="shared" ca="1" si="71"/>
        <v>#N/A</v>
      </c>
    </row>
    <row r="90" spans="17:107" x14ac:dyDescent="0.25">
      <c r="Q90" s="64" t="e">
        <f t="shared" ca="1" si="76"/>
        <v>#N/A</v>
      </c>
      <c r="R90" s="63" t="str">
        <f>IF(Worksheet!I85=$S$2,$S$2,IF(Worksheet!I85=$S$3,$S$3,$S$1))</f>
        <v>5502A</v>
      </c>
      <c r="S90" s="65" t="str">
        <f t="shared" ca="1" si="77"/>
        <v>*</v>
      </c>
      <c r="T90" s="60" t="e">
        <f t="shared" si="50"/>
        <v>#N/A</v>
      </c>
      <c r="U90" s="67">
        <f>IF(Worksheet!S85="%",ABS(Worksheet!Z85),ABS(Worksheet!U85))</f>
        <v>0</v>
      </c>
      <c r="V90" s="160">
        <f>IF(Worksheet!S85="%",Worksheet!AA85,Worksheet!S85)</f>
        <v>0</v>
      </c>
      <c r="W90" s="66" t="str">
        <f>IF(Worksheet!S85="%","",IF(Worksheet!Z85&lt;&gt;"",Worksheet!Z85,""))</f>
        <v/>
      </c>
      <c r="X90" s="66" t="str">
        <f>IF(Worksheet!S85="%","",IF(Worksheet!AA85&lt;&gt;"",Worksheet!AA85,""))</f>
        <v/>
      </c>
      <c r="Y90" s="68" t="str">
        <f t="shared" si="51"/>
        <v/>
      </c>
      <c r="Z90" s="68" t="str">
        <f t="shared" si="52"/>
        <v>0</v>
      </c>
      <c r="AA90" s="68" t="str">
        <f t="shared" si="53"/>
        <v>DC</v>
      </c>
      <c r="AB90" s="68" t="str">
        <f t="shared" si="78"/>
        <v>DC0</v>
      </c>
      <c r="AC90" s="68" t="str">
        <f>IF(Worksheet!H85&lt;&gt;"",Worksheet!H85,"")</f>
        <v/>
      </c>
      <c r="AD90" s="68" t="str">
        <f t="shared" si="49"/>
        <v/>
      </c>
      <c r="AE90" s="139" t="str">
        <f t="shared" si="54"/>
        <v>DC0</v>
      </c>
      <c r="AF90" s="140" t="e">
        <f>HLOOKUP(AE90,$AH$10:AZ90,COUNTIF($AE$7:AE90,"&lt;&gt;"&amp;""),FALSE)</f>
        <v>#N/A</v>
      </c>
      <c r="AG90" s="76" t="e">
        <f t="shared" si="55"/>
        <v>#N/A</v>
      </c>
      <c r="AH90" s="107" t="e">
        <f ca="1">VLOOKUP($AG90,INDIRECT(CONCATENATE($CR90,"!",VLOOKUP($CR90,$AG$3:AH$8,AH$2,FALSE))),1,TRUE)</f>
        <v>#N/A</v>
      </c>
      <c r="AI90" s="107" t="e">
        <f ca="1">VLOOKUP($AG90,INDIRECT(CONCATENATE($CR90,"!",VLOOKUP($CR90,$AG$3:AI$8,AI$2,FALSE))),1,TRUE)</f>
        <v>#N/A</v>
      </c>
      <c r="AJ90" s="107" t="e">
        <f ca="1">VLOOKUP($AG90,INDIRECT(CONCATENATE($CR90,"!",VLOOKUP($CR90,$AG$3:AJ$8,AJ$2,FALSE))),1,TRUE)</f>
        <v>#N/A</v>
      </c>
      <c r="AK90" s="107" t="e">
        <f ca="1">VLOOKUP($AG90,INDIRECT(CONCATENATE($CR90,"!",VLOOKUP($CR90,$AG$3:AK$8,AK$2,FALSE))),1,TRUE)</f>
        <v>#N/A</v>
      </c>
      <c r="AL90" s="107" t="e">
        <f ca="1">VLOOKUP($AG90,INDIRECT(CONCATENATE($CR90,"!",VLOOKUP($CR90,$AG$3:AL$8,AL$2,FALSE))),1,TRUE)</f>
        <v>#N/A</v>
      </c>
      <c r="AM90" s="107" t="e">
        <f ca="1">VLOOKUP($AG90,INDIRECT(CONCATENATE($CR90,"!",VLOOKUP($CR90,$AG$3:AM$8,AM$2,FALSE))),1,TRUE)</f>
        <v>#N/A</v>
      </c>
      <c r="AN90" s="107" t="e">
        <f ca="1">VLOOKUP($AG90,INDIRECT(CONCATENATE($CR90,"!",VLOOKUP($CR90,$AG$3:AN$8,AN$2,FALSE))),1,TRUE)</f>
        <v>#N/A</v>
      </c>
      <c r="AO90" s="107" t="e">
        <f ca="1">VLOOKUP($AG90,INDIRECT(CONCATENATE($CR90,"!",VLOOKUP($CR90,$AG$3:AO$8,AO$2,FALSE))),1,TRUE)</f>
        <v>#N/A</v>
      </c>
      <c r="AP90" s="107" t="e">
        <f ca="1">VLOOKUP($AG90,INDIRECT(CONCATENATE($CR90,"!",VLOOKUP($CR90,$AG$3:AP$8,AP$2,FALSE))),1,TRUE)</f>
        <v>#N/A</v>
      </c>
      <c r="AQ90" s="107" t="e">
        <f ca="1">VLOOKUP($AG90,INDIRECT(CONCATENATE($CR90,"!",VLOOKUP($CR90,$AG$3:AQ$8,AQ$2,FALSE))),1,TRUE)</f>
        <v>#N/A</v>
      </c>
      <c r="AR90" s="107" t="e">
        <f ca="1">VLOOKUP($AG90,INDIRECT(CONCATENATE($CR90,"!",VLOOKUP($CR90,$AG$3:AR$8,AR$2,FALSE))),1,TRUE)</f>
        <v>#N/A</v>
      </c>
      <c r="AS90" s="107" t="e">
        <f ca="1">VLOOKUP($AG90,INDIRECT(CONCATENATE($CR90,"!",VLOOKUP($CR90,$AG$3:AS$8,AS$2,FALSE))),1,TRUE)</f>
        <v>#N/A</v>
      </c>
      <c r="AT90" s="107" t="e">
        <f ca="1">VLOOKUP($AG90,INDIRECT(CONCATENATE($CR90,"!",VLOOKUP($CR90,$AG$3:AT$8,AT$2,FALSE))),1,TRUE)</f>
        <v>#N/A</v>
      </c>
      <c r="AU90" s="107"/>
      <c r="AV90" s="107"/>
      <c r="AW90" s="107"/>
      <c r="AX90" s="107"/>
      <c r="AY90" s="107"/>
      <c r="AZ90" s="107"/>
      <c r="BA90" s="71">
        <f t="shared" si="72"/>
        <v>1</v>
      </c>
      <c r="BB90" s="64">
        <f t="shared" si="72"/>
        <v>1</v>
      </c>
      <c r="BC90" s="64">
        <f t="shared" si="73"/>
        <v>1</v>
      </c>
      <c r="BD90" s="64">
        <f t="shared" si="73"/>
        <v>1</v>
      </c>
      <c r="BE90" s="64">
        <f t="shared" si="79"/>
        <v>1</v>
      </c>
      <c r="BF90" s="64">
        <f t="shared" si="80"/>
        <v>1</v>
      </c>
      <c r="BG90" s="64">
        <f t="shared" si="81"/>
        <v>1</v>
      </c>
      <c r="BH90" s="64">
        <f t="shared" si="74"/>
        <v>1</v>
      </c>
      <c r="BI90" s="64">
        <f t="shared" si="74"/>
        <v>1</v>
      </c>
      <c r="BJ90" s="64">
        <f t="shared" si="74"/>
        <v>1</v>
      </c>
      <c r="BK90" s="64">
        <f t="shared" si="74"/>
        <v>1</v>
      </c>
      <c r="BL90" s="64">
        <f t="shared" si="74"/>
        <v>1</v>
      </c>
      <c r="BM90" s="64">
        <f t="shared" si="74"/>
        <v>1</v>
      </c>
      <c r="BU90" s="72" t="e">
        <f>HLOOKUP(AE90,$BA$10:BT90,COUNTIF($AE$7:AE90,"&lt;&gt;"&amp;""),FALSE)</f>
        <v>#N/A</v>
      </c>
      <c r="BV90" s="64">
        <f t="shared" si="82"/>
        <v>1</v>
      </c>
      <c r="BW90" s="72" t="str">
        <f t="shared" si="83"/>
        <v/>
      </c>
      <c r="BX90" s="141" t="str">
        <f ca="1">IF(OR(AE90=$BB$10,AE90=$BD$10,AE90=$BK$10,AE90=$BL$10,AE90=$BM$10),VLOOKUP(BW90,INDIRECT(CONCATENATE(CR90,"!",HLOOKUP(AE90,$CU$10:CY90,CZ90,FALSE))),1,TRUE),"")</f>
        <v/>
      </c>
      <c r="BY90" s="107" t="e">
        <f t="shared" ca="1" si="56"/>
        <v>#N/A</v>
      </c>
      <c r="BZ90" s="107" t="e">
        <f t="shared" ca="1" si="57"/>
        <v>#N/A</v>
      </c>
      <c r="CA90" s="107" t="e">
        <f t="shared" ca="1" si="58"/>
        <v>#N/A</v>
      </c>
      <c r="CB90" s="107" t="e">
        <f t="shared" ca="1" si="59"/>
        <v>#N/A</v>
      </c>
      <c r="CC90" s="107" t="e">
        <f t="shared" ca="1" si="60"/>
        <v>#VALUE!</v>
      </c>
      <c r="CD90" s="73">
        <f>Worksheet!K85</f>
        <v>0</v>
      </c>
      <c r="CE90" s="73">
        <f>Worksheet!L85</f>
        <v>0</v>
      </c>
      <c r="CF90" s="73">
        <f>Worksheet!M85</f>
        <v>0</v>
      </c>
      <c r="CG90" s="73">
        <f>Worksheet!N85</f>
        <v>0</v>
      </c>
      <c r="CH90" s="73">
        <f>Worksheet!O85</f>
        <v>0</v>
      </c>
      <c r="CI90" s="159" t="e">
        <f t="shared" ca="1" si="61"/>
        <v>#VALUE!</v>
      </c>
      <c r="CJ90" s="159" t="e">
        <f t="shared" ca="1" si="62"/>
        <v>#VALUE!</v>
      </c>
      <c r="CK90" s="159" t="e">
        <f t="shared" ca="1" si="63"/>
        <v>#VALUE!</v>
      </c>
      <c r="CL90" s="159" t="e">
        <f t="shared" ca="1" si="64"/>
        <v>#VALUE!</v>
      </c>
      <c r="CM90" s="159" t="e">
        <f t="shared" ca="1" si="65"/>
        <v>#VALUE!</v>
      </c>
      <c r="CN90" s="136" t="e">
        <f t="shared" ca="1" si="66"/>
        <v>#N/A</v>
      </c>
      <c r="CO90" s="108">
        <f>Worksheet!Q85</f>
        <v>0</v>
      </c>
      <c r="CP90" s="63" t="str">
        <f t="shared" si="67"/>
        <v>1</v>
      </c>
      <c r="CQ90" s="138" t="e">
        <f t="shared" si="68"/>
        <v>#N/A</v>
      </c>
      <c r="CR90" s="63" t="str">
        <f t="shared" si="84"/>
        <v>Standard1</v>
      </c>
      <c r="CT90" s="117" t="str">
        <f t="shared" ca="1" si="69"/>
        <v>$B$4:$P$807</v>
      </c>
      <c r="CU90" s="107" t="str">
        <f>VLOOKUP($CR90,$CT$3:CU$8,2,FALSE)</f>
        <v>$I$189:$I$348</v>
      </c>
      <c r="CV90" s="107" t="str">
        <f>VLOOKUP($CR90,$CT$3:CV$8,3,FALSE)</f>
        <v>$I$349:$I$538</v>
      </c>
      <c r="CW90" s="107" t="str">
        <f>VLOOKUP($CR90,$CT$3:CW$8,4,FALSE)</f>
        <v>$I$539:$I$609</v>
      </c>
      <c r="CX90" s="107" t="str">
        <f>VLOOKUP($CR90,$CT$3:CX$8,5,FALSE)</f>
        <v>$I$610:$I$659</v>
      </c>
      <c r="CY90" s="107" t="str">
        <f>VLOOKUP($CR90,$CT$3:CY$8,6,FALSE)</f>
        <v>$I$660:$I$719</v>
      </c>
      <c r="CZ90" s="63">
        <f>COUNTIF($CU$10:CU90,"&lt;&gt;"&amp;"")</f>
        <v>81</v>
      </c>
      <c r="DB90" s="63" t="str">
        <f t="shared" si="70"/>
        <v/>
      </c>
      <c r="DC90" s="63" t="e">
        <f t="shared" ca="1" si="71"/>
        <v>#N/A</v>
      </c>
    </row>
    <row r="91" spans="17:107" x14ac:dyDescent="0.25">
      <c r="Q91" s="64" t="e">
        <f t="shared" ca="1" si="76"/>
        <v>#N/A</v>
      </c>
      <c r="R91" s="63" t="str">
        <f>IF(Worksheet!I86=$S$2,$S$2,IF(Worksheet!I86=$S$3,$S$3,$S$1))</f>
        <v>5502A</v>
      </c>
      <c r="S91" s="65" t="str">
        <f t="shared" ca="1" si="77"/>
        <v>*</v>
      </c>
      <c r="T91" s="60" t="e">
        <f t="shared" si="50"/>
        <v>#N/A</v>
      </c>
      <c r="U91" s="67">
        <f>IF(Worksheet!S86="%",ABS(Worksheet!Z86),ABS(Worksheet!U86))</f>
        <v>0</v>
      </c>
      <c r="V91" s="160">
        <f>IF(Worksheet!S86="%",Worksheet!AA86,Worksheet!S86)</f>
        <v>0</v>
      </c>
      <c r="W91" s="66" t="str">
        <f>IF(Worksheet!S86="%","",IF(Worksheet!Z86&lt;&gt;"",Worksheet!Z86,""))</f>
        <v/>
      </c>
      <c r="X91" s="66" t="str">
        <f>IF(Worksheet!S86="%","",IF(Worksheet!AA86&lt;&gt;"",Worksheet!AA86,""))</f>
        <v/>
      </c>
      <c r="Y91" s="68" t="str">
        <f t="shared" si="51"/>
        <v/>
      </c>
      <c r="Z91" s="68" t="str">
        <f t="shared" si="52"/>
        <v>0</v>
      </c>
      <c r="AA91" s="68" t="str">
        <f t="shared" si="53"/>
        <v>DC</v>
      </c>
      <c r="AB91" s="68" t="str">
        <f t="shared" si="78"/>
        <v>DC0</v>
      </c>
      <c r="AC91" s="68" t="str">
        <f>IF(Worksheet!H86&lt;&gt;"",Worksheet!H86,"")</f>
        <v/>
      </c>
      <c r="AD91" s="68" t="str">
        <f t="shared" si="49"/>
        <v/>
      </c>
      <c r="AE91" s="139" t="str">
        <f t="shared" si="54"/>
        <v>DC0</v>
      </c>
      <c r="AF91" s="140" t="e">
        <f>HLOOKUP(AE91,$AH$10:AZ91,COUNTIF($AE$7:AE91,"&lt;&gt;"&amp;""),FALSE)</f>
        <v>#N/A</v>
      </c>
      <c r="AG91" s="76" t="e">
        <f t="shared" si="55"/>
        <v>#N/A</v>
      </c>
      <c r="AH91" s="107" t="e">
        <f ca="1">VLOOKUP($AG91,INDIRECT(CONCATENATE($CR91,"!",VLOOKUP($CR91,$AG$3:AH$8,AH$2,FALSE))),1,TRUE)</f>
        <v>#N/A</v>
      </c>
      <c r="AI91" s="107" t="e">
        <f ca="1">VLOOKUP($AG91,INDIRECT(CONCATENATE($CR91,"!",VLOOKUP($CR91,$AG$3:AI$8,AI$2,FALSE))),1,TRUE)</f>
        <v>#N/A</v>
      </c>
      <c r="AJ91" s="107" t="e">
        <f ca="1">VLOOKUP($AG91,INDIRECT(CONCATENATE($CR91,"!",VLOOKUP($CR91,$AG$3:AJ$8,AJ$2,FALSE))),1,TRUE)</f>
        <v>#N/A</v>
      </c>
      <c r="AK91" s="107" t="e">
        <f ca="1">VLOOKUP($AG91,INDIRECT(CONCATENATE($CR91,"!",VLOOKUP($CR91,$AG$3:AK$8,AK$2,FALSE))),1,TRUE)</f>
        <v>#N/A</v>
      </c>
      <c r="AL91" s="107" t="e">
        <f ca="1">VLOOKUP($AG91,INDIRECT(CONCATENATE($CR91,"!",VLOOKUP($CR91,$AG$3:AL$8,AL$2,FALSE))),1,TRUE)</f>
        <v>#N/A</v>
      </c>
      <c r="AM91" s="107" t="e">
        <f ca="1">VLOOKUP($AG91,INDIRECT(CONCATENATE($CR91,"!",VLOOKUP($CR91,$AG$3:AM$8,AM$2,FALSE))),1,TRUE)</f>
        <v>#N/A</v>
      </c>
      <c r="AN91" s="107" t="e">
        <f ca="1">VLOOKUP($AG91,INDIRECT(CONCATENATE($CR91,"!",VLOOKUP($CR91,$AG$3:AN$8,AN$2,FALSE))),1,TRUE)</f>
        <v>#N/A</v>
      </c>
      <c r="AO91" s="107" t="e">
        <f ca="1">VLOOKUP($AG91,INDIRECT(CONCATENATE($CR91,"!",VLOOKUP($CR91,$AG$3:AO$8,AO$2,FALSE))),1,TRUE)</f>
        <v>#N/A</v>
      </c>
      <c r="AP91" s="107" t="e">
        <f ca="1">VLOOKUP($AG91,INDIRECT(CONCATENATE($CR91,"!",VLOOKUP($CR91,$AG$3:AP$8,AP$2,FALSE))),1,TRUE)</f>
        <v>#N/A</v>
      </c>
      <c r="AQ91" s="107" t="e">
        <f ca="1">VLOOKUP($AG91,INDIRECT(CONCATENATE($CR91,"!",VLOOKUP($CR91,$AG$3:AQ$8,AQ$2,FALSE))),1,TRUE)</f>
        <v>#N/A</v>
      </c>
      <c r="AR91" s="107" t="e">
        <f ca="1">VLOOKUP($AG91,INDIRECT(CONCATENATE($CR91,"!",VLOOKUP($CR91,$AG$3:AR$8,AR$2,FALSE))),1,TRUE)</f>
        <v>#N/A</v>
      </c>
      <c r="AS91" s="107" t="e">
        <f ca="1">VLOOKUP($AG91,INDIRECT(CONCATENATE($CR91,"!",VLOOKUP($CR91,$AG$3:AS$8,AS$2,FALSE))),1,TRUE)</f>
        <v>#N/A</v>
      </c>
      <c r="AT91" s="107" t="e">
        <f ca="1">VLOOKUP($AG91,INDIRECT(CONCATENATE($CR91,"!",VLOOKUP($CR91,$AG$3:AT$8,AT$2,FALSE))),1,TRUE)</f>
        <v>#N/A</v>
      </c>
      <c r="AU91" s="107"/>
      <c r="AV91" s="107"/>
      <c r="AW91" s="107"/>
      <c r="AX91" s="107"/>
      <c r="AY91" s="107"/>
      <c r="AZ91" s="107"/>
      <c r="BA91" s="71">
        <f t="shared" si="72"/>
        <v>1</v>
      </c>
      <c r="BB91" s="64">
        <f t="shared" si="72"/>
        <v>1</v>
      </c>
      <c r="BC91" s="64">
        <f t="shared" si="73"/>
        <v>1</v>
      </c>
      <c r="BD91" s="64">
        <f t="shared" si="73"/>
        <v>1</v>
      </c>
      <c r="BE91" s="64">
        <f t="shared" si="79"/>
        <v>1</v>
      </c>
      <c r="BF91" s="64">
        <f t="shared" si="80"/>
        <v>1</v>
      </c>
      <c r="BG91" s="64">
        <f t="shared" si="81"/>
        <v>1</v>
      </c>
      <c r="BH91" s="64">
        <f t="shared" si="74"/>
        <v>1</v>
      </c>
      <c r="BI91" s="64">
        <f t="shared" si="74"/>
        <v>1</v>
      </c>
      <c r="BJ91" s="64">
        <f t="shared" si="74"/>
        <v>1</v>
      </c>
      <c r="BK91" s="64">
        <f t="shared" si="74"/>
        <v>1</v>
      </c>
      <c r="BL91" s="64">
        <f t="shared" si="74"/>
        <v>1</v>
      </c>
      <c r="BM91" s="64">
        <f t="shared" si="74"/>
        <v>1</v>
      </c>
      <c r="BU91" s="72" t="e">
        <f>HLOOKUP(AE91,$BA$10:BT91,COUNTIF($AE$7:AE91,"&lt;&gt;"&amp;""),FALSE)</f>
        <v>#N/A</v>
      </c>
      <c r="BV91" s="64">
        <f t="shared" si="82"/>
        <v>1</v>
      </c>
      <c r="BW91" s="72" t="str">
        <f t="shared" si="83"/>
        <v/>
      </c>
      <c r="BX91" s="141" t="str">
        <f ca="1">IF(OR(AE91=$BB$10,AE91=$BD$10,AE91=$BK$10,AE91=$BL$10,AE91=$BM$10),VLOOKUP(BW91,INDIRECT(CONCATENATE(CR91,"!",HLOOKUP(AE91,$CU$10:CY91,CZ91,FALSE))),1,TRUE),"")</f>
        <v/>
      </c>
      <c r="BY91" s="107" t="e">
        <f t="shared" ca="1" si="56"/>
        <v>#N/A</v>
      </c>
      <c r="BZ91" s="107" t="e">
        <f t="shared" ca="1" si="57"/>
        <v>#N/A</v>
      </c>
      <c r="CA91" s="107" t="e">
        <f t="shared" ca="1" si="58"/>
        <v>#N/A</v>
      </c>
      <c r="CB91" s="107" t="e">
        <f t="shared" ca="1" si="59"/>
        <v>#N/A</v>
      </c>
      <c r="CC91" s="107" t="e">
        <f t="shared" ca="1" si="60"/>
        <v>#VALUE!</v>
      </c>
      <c r="CD91" s="73">
        <f>Worksheet!K86</f>
        <v>0</v>
      </c>
      <c r="CE91" s="73">
        <f>Worksheet!L86</f>
        <v>0</v>
      </c>
      <c r="CF91" s="73">
        <f>Worksheet!M86</f>
        <v>0</v>
      </c>
      <c r="CG91" s="73">
        <f>Worksheet!N86</f>
        <v>0</v>
      </c>
      <c r="CH91" s="73">
        <f>Worksheet!O86</f>
        <v>0</v>
      </c>
      <c r="CI91" s="159" t="e">
        <f t="shared" ca="1" si="61"/>
        <v>#VALUE!</v>
      </c>
      <c r="CJ91" s="159" t="e">
        <f t="shared" ca="1" si="62"/>
        <v>#VALUE!</v>
      </c>
      <c r="CK91" s="159" t="e">
        <f t="shared" ca="1" si="63"/>
        <v>#VALUE!</v>
      </c>
      <c r="CL91" s="159" t="e">
        <f t="shared" ca="1" si="64"/>
        <v>#VALUE!</v>
      </c>
      <c r="CM91" s="159" t="e">
        <f t="shared" ca="1" si="65"/>
        <v>#VALUE!</v>
      </c>
      <c r="CN91" s="136" t="e">
        <f t="shared" ca="1" si="66"/>
        <v>#N/A</v>
      </c>
      <c r="CO91" s="108">
        <f>Worksheet!Q86</f>
        <v>0</v>
      </c>
      <c r="CP91" s="63" t="str">
        <f t="shared" si="67"/>
        <v>1</v>
      </c>
      <c r="CQ91" s="138" t="e">
        <f t="shared" si="68"/>
        <v>#N/A</v>
      </c>
      <c r="CR91" s="63" t="str">
        <f t="shared" si="84"/>
        <v>Standard1</v>
      </c>
      <c r="CT91" s="117" t="str">
        <f t="shared" ca="1" si="69"/>
        <v>$B$4:$P$807</v>
      </c>
      <c r="CU91" s="107" t="str">
        <f>VLOOKUP($CR91,$CT$3:CU$8,2,FALSE)</f>
        <v>$I$189:$I$348</v>
      </c>
      <c r="CV91" s="107" t="str">
        <f>VLOOKUP($CR91,$CT$3:CV$8,3,FALSE)</f>
        <v>$I$349:$I$538</v>
      </c>
      <c r="CW91" s="107" t="str">
        <f>VLOOKUP($CR91,$CT$3:CW$8,4,FALSE)</f>
        <v>$I$539:$I$609</v>
      </c>
      <c r="CX91" s="107" t="str">
        <f>VLOOKUP($CR91,$CT$3:CX$8,5,FALSE)</f>
        <v>$I$610:$I$659</v>
      </c>
      <c r="CY91" s="107" t="str">
        <f>VLOOKUP($CR91,$CT$3:CY$8,6,FALSE)</f>
        <v>$I$660:$I$719</v>
      </c>
      <c r="CZ91" s="63">
        <f>COUNTIF($CU$10:CU91,"&lt;&gt;"&amp;"")</f>
        <v>82</v>
      </c>
      <c r="DB91" s="63" t="str">
        <f t="shared" si="70"/>
        <v/>
      </c>
      <c r="DC91" s="63" t="e">
        <f t="shared" ca="1" si="71"/>
        <v>#N/A</v>
      </c>
    </row>
    <row r="92" spans="17:107" x14ac:dyDescent="0.25">
      <c r="Q92" s="64" t="e">
        <f t="shared" ca="1" si="76"/>
        <v>#N/A</v>
      </c>
      <c r="R92" s="63" t="str">
        <f>IF(Worksheet!I87=$S$2,$S$2,IF(Worksheet!I87=$S$3,$S$3,$S$1))</f>
        <v>5502A</v>
      </c>
      <c r="S92" s="65" t="str">
        <f t="shared" ca="1" si="77"/>
        <v>*</v>
      </c>
      <c r="T92" s="60" t="e">
        <f t="shared" si="50"/>
        <v>#N/A</v>
      </c>
      <c r="U92" s="67">
        <f>IF(Worksheet!S87="%",ABS(Worksheet!Z87),ABS(Worksheet!U87))</f>
        <v>0</v>
      </c>
      <c r="V92" s="160">
        <f>IF(Worksheet!S87="%",Worksheet!AA87,Worksheet!S87)</f>
        <v>0</v>
      </c>
      <c r="W92" s="66" t="str">
        <f>IF(Worksheet!S87="%","",IF(Worksheet!Z87&lt;&gt;"",Worksheet!Z87,""))</f>
        <v/>
      </c>
      <c r="X92" s="66" t="str">
        <f>IF(Worksheet!S87="%","",IF(Worksheet!AA87&lt;&gt;"",Worksheet!AA87,""))</f>
        <v/>
      </c>
      <c r="Y92" s="68" t="str">
        <f t="shared" si="51"/>
        <v/>
      </c>
      <c r="Z92" s="68" t="str">
        <f t="shared" si="52"/>
        <v>0</v>
      </c>
      <c r="AA92" s="68" t="str">
        <f t="shared" si="53"/>
        <v>DC</v>
      </c>
      <c r="AB92" s="68" t="str">
        <f t="shared" si="78"/>
        <v>DC0</v>
      </c>
      <c r="AC92" s="68" t="str">
        <f>IF(Worksheet!H87&lt;&gt;"",Worksheet!H87,"")</f>
        <v/>
      </c>
      <c r="AD92" s="68" t="str">
        <f t="shared" si="49"/>
        <v/>
      </c>
      <c r="AE92" s="139" t="str">
        <f t="shared" si="54"/>
        <v>DC0</v>
      </c>
      <c r="AF92" s="140" t="e">
        <f>HLOOKUP(AE92,$AH$10:AZ92,COUNTIF($AE$7:AE92,"&lt;&gt;"&amp;""),FALSE)</f>
        <v>#N/A</v>
      </c>
      <c r="AG92" s="76" t="e">
        <f t="shared" si="55"/>
        <v>#N/A</v>
      </c>
      <c r="AH92" s="107" t="e">
        <f ca="1">VLOOKUP($AG92,INDIRECT(CONCATENATE($CR92,"!",VLOOKUP($CR92,$AG$3:AH$8,AH$2,FALSE))),1,TRUE)</f>
        <v>#N/A</v>
      </c>
      <c r="AI92" s="107" t="e">
        <f ca="1">VLOOKUP($AG92,INDIRECT(CONCATENATE($CR92,"!",VLOOKUP($CR92,$AG$3:AI$8,AI$2,FALSE))),1,TRUE)</f>
        <v>#N/A</v>
      </c>
      <c r="AJ92" s="107" t="e">
        <f ca="1">VLOOKUP($AG92,INDIRECT(CONCATENATE($CR92,"!",VLOOKUP($CR92,$AG$3:AJ$8,AJ$2,FALSE))),1,TRUE)</f>
        <v>#N/A</v>
      </c>
      <c r="AK92" s="107" t="e">
        <f ca="1">VLOOKUP($AG92,INDIRECT(CONCATENATE($CR92,"!",VLOOKUP($CR92,$AG$3:AK$8,AK$2,FALSE))),1,TRUE)</f>
        <v>#N/A</v>
      </c>
      <c r="AL92" s="107" t="e">
        <f ca="1">VLOOKUP($AG92,INDIRECT(CONCATENATE($CR92,"!",VLOOKUP($CR92,$AG$3:AL$8,AL$2,FALSE))),1,TRUE)</f>
        <v>#N/A</v>
      </c>
      <c r="AM92" s="107" t="e">
        <f ca="1">VLOOKUP($AG92,INDIRECT(CONCATENATE($CR92,"!",VLOOKUP($CR92,$AG$3:AM$8,AM$2,FALSE))),1,TRUE)</f>
        <v>#N/A</v>
      </c>
      <c r="AN92" s="107" t="e">
        <f ca="1">VLOOKUP($AG92,INDIRECT(CONCATENATE($CR92,"!",VLOOKUP($CR92,$AG$3:AN$8,AN$2,FALSE))),1,TRUE)</f>
        <v>#N/A</v>
      </c>
      <c r="AO92" s="107" t="e">
        <f ca="1">VLOOKUP($AG92,INDIRECT(CONCATENATE($CR92,"!",VLOOKUP($CR92,$AG$3:AO$8,AO$2,FALSE))),1,TRUE)</f>
        <v>#N/A</v>
      </c>
      <c r="AP92" s="107" t="e">
        <f ca="1">VLOOKUP($AG92,INDIRECT(CONCATENATE($CR92,"!",VLOOKUP($CR92,$AG$3:AP$8,AP$2,FALSE))),1,TRUE)</f>
        <v>#N/A</v>
      </c>
      <c r="AQ92" s="107" t="e">
        <f ca="1">VLOOKUP($AG92,INDIRECT(CONCATENATE($CR92,"!",VLOOKUP($CR92,$AG$3:AQ$8,AQ$2,FALSE))),1,TRUE)</f>
        <v>#N/A</v>
      </c>
      <c r="AR92" s="107" t="e">
        <f ca="1">VLOOKUP($AG92,INDIRECT(CONCATENATE($CR92,"!",VLOOKUP($CR92,$AG$3:AR$8,AR$2,FALSE))),1,TRUE)</f>
        <v>#N/A</v>
      </c>
      <c r="AS92" s="107" t="e">
        <f ca="1">VLOOKUP($AG92,INDIRECT(CONCATENATE($CR92,"!",VLOOKUP($CR92,$AG$3:AS$8,AS$2,FALSE))),1,TRUE)</f>
        <v>#N/A</v>
      </c>
      <c r="AT92" s="107" t="e">
        <f ca="1">VLOOKUP($AG92,INDIRECT(CONCATENATE($CR92,"!",VLOOKUP($CR92,$AG$3:AT$8,AT$2,FALSE))),1,TRUE)</f>
        <v>#N/A</v>
      </c>
      <c r="AU92" s="107"/>
      <c r="AV92" s="107"/>
      <c r="AW92" s="107"/>
      <c r="AX92" s="107"/>
      <c r="AY92" s="107"/>
      <c r="AZ92" s="107"/>
      <c r="BA92" s="71">
        <f t="shared" si="72"/>
        <v>1</v>
      </c>
      <c r="BB92" s="64">
        <f t="shared" si="72"/>
        <v>1</v>
      </c>
      <c r="BC92" s="64">
        <f t="shared" si="73"/>
        <v>1</v>
      </c>
      <c r="BD92" s="64">
        <f t="shared" si="73"/>
        <v>1</v>
      </c>
      <c r="BE92" s="64">
        <f t="shared" si="79"/>
        <v>1</v>
      </c>
      <c r="BF92" s="64">
        <f t="shared" si="80"/>
        <v>1</v>
      </c>
      <c r="BG92" s="64">
        <f t="shared" si="81"/>
        <v>1</v>
      </c>
      <c r="BH92" s="64">
        <f t="shared" si="74"/>
        <v>1</v>
      </c>
      <c r="BI92" s="64">
        <f t="shared" si="74"/>
        <v>1</v>
      </c>
      <c r="BJ92" s="64">
        <f t="shared" si="74"/>
        <v>1</v>
      </c>
      <c r="BK92" s="64">
        <f t="shared" si="74"/>
        <v>1</v>
      </c>
      <c r="BL92" s="64">
        <f t="shared" si="74"/>
        <v>1</v>
      </c>
      <c r="BM92" s="64">
        <f t="shared" si="74"/>
        <v>1</v>
      </c>
      <c r="BU92" s="72" t="e">
        <f>HLOOKUP(AE92,$BA$10:BT92,COUNTIF($AE$7:AE92,"&lt;&gt;"&amp;""),FALSE)</f>
        <v>#N/A</v>
      </c>
      <c r="BV92" s="64">
        <f t="shared" si="82"/>
        <v>1</v>
      </c>
      <c r="BW92" s="72" t="str">
        <f t="shared" si="83"/>
        <v/>
      </c>
      <c r="BX92" s="141" t="str">
        <f ca="1">IF(OR(AE92=$BB$10,AE92=$BD$10,AE92=$BK$10,AE92=$BL$10,AE92=$BM$10),VLOOKUP(BW92,INDIRECT(CONCATENATE(CR92,"!",HLOOKUP(AE92,$CU$10:CY92,CZ92,FALSE))),1,TRUE),"")</f>
        <v/>
      </c>
      <c r="BY92" s="107" t="e">
        <f t="shared" ca="1" si="56"/>
        <v>#N/A</v>
      </c>
      <c r="BZ92" s="107" t="e">
        <f t="shared" ca="1" si="57"/>
        <v>#N/A</v>
      </c>
      <c r="CA92" s="107" t="e">
        <f t="shared" ca="1" si="58"/>
        <v>#N/A</v>
      </c>
      <c r="CB92" s="107" t="e">
        <f t="shared" ca="1" si="59"/>
        <v>#N/A</v>
      </c>
      <c r="CC92" s="107" t="e">
        <f t="shared" ca="1" si="60"/>
        <v>#VALUE!</v>
      </c>
      <c r="CD92" s="73">
        <f>Worksheet!K87</f>
        <v>0</v>
      </c>
      <c r="CE92" s="73">
        <f>Worksheet!L87</f>
        <v>0</v>
      </c>
      <c r="CF92" s="73">
        <f>Worksheet!M87</f>
        <v>0</v>
      </c>
      <c r="CG92" s="73">
        <f>Worksheet!N87</f>
        <v>0</v>
      </c>
      <c r="CH92" s="73">
        <f>Worksheet!O87</f>
        <v>0</v>
      </c>
      <c r="CI92" s="159" t="e">
        <f t="shared" ca="1" si="61"/>
        <v>#VALUE!</v>
      </c>
      <c r="CJ92" s="159" t="e">
        <f t="shared" ca="1" si="62"/>
        <v>#VALUE!</v>
      </c>
      <c r="CK92" s="159" t="e">
        <f t="shared" ca="1" si="63"/>
        <v>#VALUE!</v>
      </c>
      <c r="CL92" s="159" t="e">
        <f t="shared" ca="1" si="64"/>
        <v>#VALUE!</v>
      </c>
      <c r="CM92" s="159" t="e">
        <f t="shared" ca="1" si="65"/>
        <v>#VALUE!</v>
      </c>
      <c r="CN92" s="136" t="e">
        <f t="shared" ca="1" si="66"/>
        <v>#N/A</v>
      </c>
      <c r="CO92" s="108">
        <f>Worksheet!Q87</f>
        <v>0</v>
      </c>
      <c r="CP92" s="63" t="str">
        <f t="shared" si="67"/>
        <v>1</v>
      </c>
      <c r="CQ92" s="138" t="e">
        <f t="shared" si="68"/>
        <v>#N/A</v>
      </c>
      <c r="CR92" s="63" t="str">
        <f t="shared" si="84"/>
        <v>Standard1</v>
      </c>
      <c r="CT92" s="117" t="str">
        <f t="shared" ca="1" si="69"/>
        <v>$B$4:$P$807</v>
      </c>
      <c r="CU92" s="107" t="str">
        <f>VLOOKUP($CR92,$CT$3:CU$8,2,FALSE)</f>
        <v>$I$189:$I$348</v>
      </c>
      <c r="CV92" s="107" t="str">
        <f>VLOOKUP($CR92,$CT$3:CV$8,3,FALSE)</f>
        <v>$I$349:$I$538</v>
      </c>
      <c r="CW92" s="107" t="str">
        <f>VLOOKUP($CR92,$CT$3:CW$8,4,FALSE)</f>
        <v>$I$539:$I$609</v>
      </c>
      <c r="CX92" s="107" t="str">
        <f>VLOOKUP($CR92,$CT$3:CX$8,5,FALSE)</f>
        <v>$I$610:$I$659</v>
      </c>
      <c r="CY92" s="107" t="str">
        <f>VLOOKUP($CR92,$CT$3:CY$8,6,FALSE)</f>
        <v>$I$660:$I$719</v>
      </c>
      <c r="CZ92" s="63">
        <f>COUNTIF($CU$10:CU92,"&lt;&gt;"&amp;"")</f>
        <v>83</v>
      </c>
      <c r="DB92" s="63" t="str">
        <f t="shared" si="70"/>
        <v/>
      </c>
      <c r="DC92" s="63" t="e">
        <f t="shared" ca="1" si="71"/>
        <v>#N/A</v>
      </c>
    </row>
    <row r="93" spans="17:107" x14ac:dyDescent="0.25">
      <c r="Q93" s="64" t="e">
        <f t="shared" ca="1" si="76"/>
        <v>#N/A</v>
      </c>
      <c r="R93" s="63" t="str">
        <f>IF(Worksheet!I88=$S$2,$S$2,IF(Worksheet!I88=$S$3,$S$3,$S$1))</f>
        <v>5502A</v>
      </c>
      <c r="S93" s="65" t="str">
        <f t="shared" ca="1" si="77"/>
        <v>*</v>
      </c>
      <c r="T93" s="60" t="e">
        <f t="shared" si="50"/>
        <v>#N/A</v>
      </c>
      <c r="U93" s="67">
        <f>IF(Worksheet!S88="%",ABS(Worksheet!Z88),ABS(Worksheet!U88))</f>
        <v>0</v>
      </c>
      <c r="V93" s="160">
        <f>IF(Worksheet!S88="%",Worksheet!AA88,Worksheet!S88)</f>
        <v>0</v>
      </c>
      <c r="W93" s="66" t="str">
        <f>IF(Worksheet!S88="%","",IF(Worksheet!Z88&lt;&gt;"",Worksheet!Z88,""))</f>
        <v/>
      </c>
      <c r="X93" s="66" t="str">
        <f>IF(Worksheet!S88="%","",IF(Worksheet!AA88&lt;&gt;"",Worksheet!AA88,""))</f>
        <v/>
      </c>
      <c r="Y93" s="68" t="str">
        <f t="shared" si="51"/>
        <v/>
      </c>
      <c r="Z93" s="68" t="str">
        <f t="shared" si="52"/>
        <v>0</v>
      </c>
      <c r="AA93" s="68" t="str">
        <f t="shared" si="53"/>
        <v>DC</v>
      </c>
      <c r="AB93" s="68" t="str">
        <f t="shared" si="78"/>
        <v>DC0</v>
      </c>
      <c r="AC93" s="68" t="str">
        <f>IF(Worksheet!H88&lt;&gt;"",Worksheet!H88,"")</f>
        <v/>
      </c>
      <c r="AD93" s="68" t="str">
        <f t="shared" si="49"/>
        <v/>
      </c>
      <c r="AE93" s="139" t="str">
        <f t="shared" si="54"/>
        <v>DC0</v>
      </c>
      <c r="AF93" s="140" t="e">
        <f>HLOOKUP(AE93,$AH$10:AZ93,COUNTIF($AE$7:AE93,"&lt;&gt;"&amp;""),FALSE)</f>
        <v>#N/A</v>
      </c>
      <c r="AG93" s="76" t="e">
        <f t="shared" si="55"/>
        <v>#N/A</v>
      </c>
      <c r="AH93" s="107" t="e">
        <f ca="1">VLOOKUP($AG93,INDIRECT(CONCATENATE($CR93,"!",VLOOKUP($CR93,$AG$3:AH$8,AH$2,FALSE))),1,TRUE)</f>
        <v>#N/A</v>
      </c>
      <c r="AI93" s="107" t="e">
        <f ca="1">VLOOKUP($AG93,INDIRECT(CONCATENATE($CR93,"!",VLOOKUP($CR93,$AG$3:AI$8,AI$2,FALSE))),1,TRUE)</f>
        <v>#N/A</v>
      </c>
      <c r="AJ93" s="107" t="e">
        <f ca="1">VLOOKUP($AG93,INDIRECT(CONCATENATE($CR93,"!",VLOOKUP($CR93,$AG$3:AJ$8,AJ$2,FALSE))),1,TRUE)</f>
        <v>#N/A</v>
      </c>
      <c r="AK93" s="107" t="e">
        <f ca="1">VLOOKUP($AG93,INDIRECT(CONCATENATE($CR93,"!",VLOOKUP($CR93,$AG$3:AK$8,AK$2,FALSE))),1,TRUE)</f>
        <v>#N/A</v>
      </c>
      <c r="AL93" s="107" t="e">
        <f ca="1">VLOOKUP($AG93,INDIRECT(CONCATENATE($CR93,"!",VLOOKUP($CR93,$AG$3:AL$8,AL$2,FALSE))),1,TRUE)</f>
        <v>#N/A</v>
      </c>
      <c r="AM93" s="107" t="e">
        <f ca="1">VLOOKUP($AG93,INDIRECT(CONCATENATE($CR93,"!",VLOOKUP($CR93,$AG$3:AM$8,AM$2,FALSE))),1,TRUE)</f>
        <v>#N/A</v>
      </c>
      <c r="AN93" s="107" t="e">
        <f ca="1">VLOOKUP($AG93,INDIRECT(CONCATENATE($CR93,"!",VLOOKUP($CR93,$AG$3:AN$8,AN$2,FALSE))),1,TRUE)</f>
        <v>#N/A</v>
      </c>
      <c r="AO93" s="107" t="e">
        <f ca="1">VLOOKUP($AG93,INDIRECT(CONCATENATE($CR93,"!",VLOOKUP($CR93,$AG$3:AO$8,AO$2,FALSE))),1,TRUE)</f>
        <v>#N/A</v>
      </c>
      <c r="AP93" s="107" t="e">
        <f ca="1">VLOOKUP($AG93,INDIRECT(CONCATENATE($CR93,"!",VLOOKUP($CR93,$AG$3:AP$8,AP$2,FALSE))),1,TRUE)</f>
        <v>#N/A</v>
      </c>
      <c r="AQ93" s="107" t="e">
        <f ca="1">VLOOKUP($AG93,INDIRECT(CONCATENATE($CR93,"!",VLOOKUP($CR93,$AG$3:AQ$8,AQ$2,FALSE))),1,TRUE)</f>
        <v>#N/A</v>
      </c>
      <c r="AR93" s="107" t="e">
        <f ca="1">VLOOKUP($AG93,INDIRECT(CONCATENATE($CR93,"!",VLOOKUP($CR93,$AG$3:AR$8,AR$2,FALSE))),1,TRUE)</f>
        <v>#N/A</v>
      </c>
      <c r="AS93" s="107" t="e">
        <f ca="1">VLOOKUP($AG93,INDIRECT(CONCATENATE($CR93,"!",VLOOKUP($CR93,$AG$3:AS$8,AS$2,FALSE))),1,TRUE)</f>
        <v>#N/A</v>
      </c>
      <c r="AT93" s="107" t="e">
        <f ca="1">VLOOKUP($AG93,INDIRECT(CONCATENATE($CR93,"!",VLOOKUP($CR93,$AG$3:AT$8,AT$2,FALSE))),1,TRUE)</f>
        <v>#N/A</v>
      </c>
      <c r="AU93" s="107"/>
      <c r="AV93" s="107"/>
      <c r="AW93" s="107"/>
      <c r="AX93" s="107"/>
      <c r="AY93" s="107"/>
      <c r="AZ93" s="107"/>
      <c r="BA93" s="71">
        <f t="shared" si="72"/>
        <v>1</v>
      </c>
      <c r="BB93" s="64">
        <f t="shared" si="72"/>
        <v>1</v>
      </c>
      <c r="BC93" s="64">
        <f t="shared" si="73"/>
        <v>1</v>
      </c>
      <c r="BD93" s="64">
        <f t="shared" si="73"/>
        <v>1</v>
      </c>
      <c r="BE93" s="64">
        <f t="shared" si="79"/>
        <v>1</v>
      </c>
      <c r="BF93" s="64">
        <f t="shared" si="80"/>
        <v>1</v>
      </c>
      <c r="BG93" s="64">
        <f t="shared" si="81"/>
        <v>1</v>
      </c>
      <c r="BH93" s="64">
        <f t="shared" si="74"/>
        <v>1</v>
      </c>
      <c r="BI93" s="64">
        <f t="shared" si="74"/>
        <v>1</v>
      </c>
      <c r="BJ93" s="64">
        <f t="shared" si="74"/>
        <v>1</v>
      </c>
      <c r="BK93" s="64">
        <f t="shared" ref="BH93:BM108" si="85">IF($V93="mA",0.001,IF($V93="µA",0.000001,IF($V93="kA",1000,1)))</f>
        <v>1</v>
      </c>
      <c r="BL93" s="64">
        <f t="shared" si="85"/>
        <v>1</v>
      </c>
      <c r="BM93" s="64">
        <f t="shared" si="85"/>
        <v>1</v>
      </c>
      <c r="BU93" s="72" t="e">
        <f>HLOOKUP(AE93,$BA$10:BT93,COUNTIF($AE$7:AE93,"&lt;&gt;"&amp;""),FALSE)</f>
        <v>#N/A</v>
      </c>
      <c r="BV93" s="64">
        <f t="shared" si="82"/>
        <v>1</v>
      </c>
      <c r="BW93" s="72" t="str">
        <f t="shared" si="83"/>
        <v/>
      </c>
      <c r="BX93" s="141" t="str">
        <f ca="1">IF(OR(AE93=$BB$10,AE93=$BD$10,AE93=$BK$10,AE93=$BL$10,AE93=$BM$10),VLOOKUP(BW93,INDIRECT(CONCATENATE(CR93,"!",HLOOKUP(AE93,$CU$10:CY93,CZ93,FALSE))),1,TRUE),"")</f>
        <v/>
      </c>
      <c r="BY93" s="107" t="e">
        <f t="shared" ca="1" si="56"/>
        <v>#N/A</v>
      </c>
      <c r="BZ93" s="107" t="e">
        <f t="shared" ca="1" si="57"/>
        <v>#N/A</v>
      </c>
      <c r="CA93" s="107" t="e">
        <f t="shared" ca="1" si="58"/>
        <v>#N/A</v>
      </c>
      <c r="CB93" s="107" t="e">
        <f t="shared" ca="1" si="59"/>
        <v>#N/A</v>
      </c>
      <c r="CC93" s="107" t="e">
        <f t="shared" ca="1" si="60"/>
        <v>#VALUE!</v>
      </c>
      <c r="CD93" s="73">
        <f>Worksheet!K88</f>
        <v>0</v>
      </c>
      <c r="CE93" s="73">
        <f>Worksheet!L88</f>
        <v>0</v>
      </c>
      <c r="CF93" s="73">
        <f>Worksheet!M88</f>
        <v>0</v>
      </c>
      <c r="CG93" s="73">
        <f>Worksheet!N88</f>
        <v>0</v>
      </c>
      <c r="CH93" s="73">
        <f>Worksheet!O88</f>
        <v>0</v>
      </c>
      <c r="CI93" s="159" t="e">
        <f t="shared" ca="1" si="61"/>
        <v>#VALUE!</v>
      </c>
      <c r="CJ93" s="159" t="e">
        <f t="shared" ca="1" si="62"/>
        <v>#VALUE!</v>
      </c>
      <c r="CK93" s="159" t="e">
        <f t="shared" ca="1" si="63"/>
        <v>#VALUE!</v>
      </c>
      <c r="CL93" s="159" t="e">
        <f t="shared" ca="1" si="64"/>
        <v>#VALUE!</v>
      </c>
      <c r="CM93" s="159" t="e">
        <f t="shared" ca="1" si="65"/>
        <v>#VALUE!</v>
      </c>
      <c r="CN93" s="136" t="e">
        <f t="shared" ca="1" si="66"/>
        <v>#N/A</v>
      </c>
      <c r="CO93" s="108">
        <f>Worksheet!Q88</f>
        <v>0</v>
      </c>
      <c r="CP93" s="63" t="str">
        <f t="shared" si="67"/>
        <v>1</v>
      </c>
      <c r="CQ93" s="138" t="e">
        <f t="shared" si="68"/>
        <v>#N/A</v>
      </c>
      <c r="CR93" s="63" t="str">
        <f t="shared" si="84"/>
        <v>Standard1</v>
      </c>
      <c r="CT93" s="117" t="str">
        <f t="shared" ca="1" si="69"/>
        <v>$B$4:$P$807</v>
      </c>
      <c r="CU93" s="107" t="str">
        <f>VLOOKUP($CR93,$CT$3:CU$8,2,FALSE)</f>
        <v>$I$189:$I$348</v>
      </c>
      <c r="CV93" s="107" t="str">
        <f>VLOOKUP($CR93,$CT$3:CV$8,3,FALSE)</f>
        <v>$I$349:$I$538</v>
      </c>
      <c r="CW93" s="107" t="str">
        <f>VLOOKUP($CR93,$CT$3:CW$8,4,FALSE)</f>
        <v>$I$539:$I$609</v>
      </c>
      <c r="CX93" s="107" t="str">
        <f>VLOOKUP($CR93,$CT$3:CX$8,5,FALSE)</f>
        <v>$I$610:$I$659</v>
      </c>
      <c r="CY93" s="107" t="str">
        <f>VLOOKUP($CR93,$CT$3:CY$8,6,FALSE)</f>
        <v>$I$660:$I$719</v>
      </c>
      <c r="CZ93" s="63">
        <f>COUNTIF($CU$10:CU93,"&lt;&gt;"&amp;"")</f>
        <v>84</v>
      </c>
      <c r="DB93" s="63" t="str">
        <f t="shared" si="70"/>
        <v/>
      </c>
      <c r="DC93" s="63" t="e">
        <f t="shared" ca="1" si="71"/>
        <v>#N/A</v>
      </c>
    </row>
    <row r="94" spans="17:107" x14ac:dyDescent="0.25">
      <c r="Q94" s="64" t="e">
        <f t="shared" ca="1" si="76"/>
        <v>#N/A</v>
      </c>
      <c r="R94" s="63" t="str">
        <f>IF(Worksheet!I89=$S$2,$S$2,IF(Worksheet!I89=$S$3,$S$3,$S$1))</f>
        <v>5502A</v>
      </c>
      <c r="S94" s="65" t="str">
        <f t="shared" ca="1" si="77"/>
        <v>*</v>
      </c>
      <c r="T94" s="60" t="e">
        <f t="shared" si="50"/>
        <v>#N/A</v>
      </c>
      <c r="U94" s="67">
        <f>IF(Worksheet!S89="%",ABS(Worksheet!Z89),ABS(Worksheet!U89))</f>
        <v>0</v>
      </c>
      <c r="V94" s="160">
        <f>IF(Worksheet!S89="%",Worksheet!AA89,Worksheet!S89)</f>
        <v>0</v>
      </c>
      <c r="W94" s="66" t="str">
        <f>IF(Worksheet!S89="%","",IF(Worksheet!Z89&lt;&gt;"",Worksheet!Z89,""))</f>
        <v/>
      </c>
      <c r="X94" s="66" t="str">
        <f>IF(Worksheet!S89="%","",IF(Worksheet!AA89&lt;&gt;"",Worksheet!AA89,""))</f>
        <v/>
      </c>
      <c r="Y94" s="68" t="str">
        <f t="shared" si="51"/>
        <v/>
      </c>
      <c r="Z94" s="68" t="str">
        <f t="shared" si="52"/>
        <v>0</v>
      </c>
      <c r="AA94" s="68" t="str">
        <f t="shared" si="53"/>
        <v>DC</v>
      </c>
      <c r="AB94" s="68" t="str">
        <f t="shared" si="78"/>
        <v>DC0</v>
      </c>
      <c r="AC94" s="68" t="str">
        <f>IF(Worksheet!H89&lt;&gt;"",Worksheet!H89,"")</f>
        <v/>
      </c>
      <c r="AD94" s="68" t="str">
        <f t="shared" si="49"/>
        <v/>
      </c>
      <c r="AE94" s="139" t="str">
        <f t="shared" si="54"/>
        <v>DC0</v>
      </c>
      <c r="AF94" s="140" t="e">
        <f>HLOOKUP(AE94,$AH$10:AZ94,COUNTIF($AE$7:AE94,"&lt;&gt;"&amp;""),FALSE)</f>
        <v>#N/A</v>
      </c>
      <c r="AG94" s="76" t="e">
        <f t="shared" si="55"/>
        <v>#N/A</v>
      </c>
      <c r="AH94" s="107" t="e">
        <f ca="1">VLOOKUP($AG94,INDIRECT(CONCATENATE($CR94,"!",VLOOKUP($CR94,$AG$3:AH$8,AH$2,FALSE))),1,TRUE)</f>
        <v>#N/A</v>
      </c>
      <c r="AI94" s="107" t="e">
        <f ca="1">VLOOKUP($AG94,INDIRECT(CONCATENATE($CR94,"!",VLOOKUP($CR94,$AG$3:AI$8,AI$2,FALSE))),1,TRUE)</f>
        <v>#N/A</v>
      </c>
      <c r="AJ94" s="107" t="e">
        <f ca="1">VLOOKUP($AG94,INDIRECT(CONCATENATE($CR94,"!",VLOOKUP($CR94,$AG$3:AJ$8,AJ$2,FALSE))),1,TRUE)</f>
        <v>#N/A</v>
      </c>
      <c r="AK94" s="107" t="e">
        <f ca="1">VLOOKUP($AG94,INDIRECT(CONCATENATE($CR94,"!",VLOOKUP($CR94,$AG$3:AK$8,AK$2,FALSE))),1,TRUE)</f>
        <v>#N/A</v>
      </c>
      <c r="AL94" s="107" t="e">
        <f ca="1">VLOOKUP($AG94,INDIRECT(CONCATENATE($CR94,"!",VLOOKUP($CR94,$AG$3:AL$8,AL$2,FALSE))),1,TRUE)</f>
        <v>#N/A</v>
      </c>
      <c r="AM94" s="107" t="e">
        <f ca="1">VLOOKUP($AG94,INDIRECT(CONCATENATE($CR94,"!",VLOOKUP($CR94,$AG$3:AM$8,AM$2,FALSE))),1,TRUE)</f>
        <v>#N/A</v>
      </c>
      <c r="AN94" s="107" t="e">
        <f ca="1">VLOOKUP($AG94,INDIRECT(CONCATENATE($CR94,"!",VLOOKUP($CR94,$AG$3:AN$8,AN$2,FALSE))),1,TRUE)</f>
        <v>#N/A</v>
      </c>
      <c r="AO94" s="107" t="e">
        <f ca="1">VLOOKUP($AG94,INDIRECT(CONCATENATE($CR94,"!",VLOOKUP($CR94,$AG$3:AO$8,AO$2,FALSE))),1,TRUE)</f>
        <v>#N/A</v>
      </c>
      <c r="AP94" s="107" t="e">
        <f ca="1">VLOOKUP($AG94,INDIRECT(CONCATENATE($CR94,"!",VLOOKUP($CR94,$AG$3:AP$8,AP$2,FALSE))),1,TRUE)</f>
        <v>#N/A</v>
      </c>
      <c r="AQ94" s="107" t="e">
        <f ca="1">VLOOKUP($AG94,INDIRECT(CONCATENATE($CR94,"!",VLOOKUP($CR94,$AG$3:AQ$8,AQ$2,FALSE))),1,TRUE)</f>
        <v>#N/A</v>
      </c>
      <c r="AR94" s="107" t="e">
        <f ca="1">VLOOKUP($AG94,INDIRECT(CONCATENATE($CR94,"!",VLOOKUP($CR94,$AG$3:AR$8,AR$2,FALSE))),1,TRUE)</f>
        <v>#N/A</v>
      </c>
      <c r="AS94" s="107" t="e">
        <f ca="1">VLOOKUP($AG94,INDIRECT(CONCATENATE($CR94,"!",VLOOKUP($CR94,$AG$3:AS$8,AS$2,FALSE))),1,TRUE)</f>
        <v>#N/A</v>
      </c>
      <c r="AT94" s="107" t="e">
        <f ca="1">VLOOKUP($AG94,INDIRECT(CONCATENATE($CR94,"!",VLOOKUP($CR94,$AG$3:AT$8,AT$2,FALSE))),1,TRUE)</f>
        <v>#N/A</v>
      </c>
      <c r="AU94" s="107"/>
      <c r="AV94" s="107"/>
      <c r="AW94" s="107"/>
      <c r="AX94" s="107"/>
      <c r="AY94" s="107"/>
      <c r="AZ94" s="107"/>
      <c r="BA94" s="71">
        <f t="shared" si="72"/>
        <v>1</v>
      </c>
      <c r="BB94" s="64">
        <f t="shared" si="72"/>
        <v>1</v>
      </c>
      <c r="BC94" s="64">
        <f t="shared" si="73"/>
        <v>1</v>
      </c>
      <c r="BD94" s="64">
        <f t="shared" si="73"/>
        <v>1</v>
      </c>
      <c r="BE94" s="64">
        <f t="shared" si="79"/>
        <v>1</v>
      </c>
      <c r="BF94" s="64">
        <f t="shared" si="80"/>
        <v>1</v>
      </c>
      <c r="BG94" s="64">
        <f t="shared" si="81"/>
        <v>1</v>
      </c>
      <c r="BH94" s="64">
        <f t="shared" si="85"/>
        <v>1</v>
      </c>
      <c r="BI94" s="64">
        <f t="shared" si="85"/>
        <v>1</v>
      </c>
      <c r="BJ94" s="64">
        <f t="shared" si="85"/>
        <v>1</v>
      </c>
      <c r="BK94" s="64">
        <f t="shared" si="85"/>
        <v>1</v>
      </c>
      <c r="BL94" s="64">
        <f t="shared" si="85"/>
        <v>1</v>
      </c>
      <c r="BM94" s="64">
        <f t="shared" si="85"/>
        <v>1</v>
      </c>
      <c r="BU94" s="72" t="e">
        <f>HLOOKUP(AE94,$BA$10:BT94,COUNTIF($AE$7:AE94,"&lt;&gt;"&amp;""),FALSE)</f>
        <v>#N/A</v>
      </c>
      <c r="BV94" s="64">
        <f t="shared" si="82"/>
        <v>1</v>
      </c>
      <c r="BW94" s="72" t="str">
        <f t="shared" si="83"/>
        <v/>
      </c>
      <c r="BX94" s="141" t="str">
        <f ca="1">IF(OR(AE94=$BB$10,AE94=$BD$10,AE94=$BK$10,AE94=$BL$10,AE94=$BM$10),VLOOKUP(BW94,INDIRECT(CONCATENATE(CR94,"!",HLOOKUP(AE94,$CU$10:CY94,CZ94,FALSE))),1,TRUE),"")</f>
        <v/>
      </c>
      <c r="BY94" s="107" t="e">
        <f t="shared" ca="1" si="56"/>
        <v>#N/A</v>
      </c>
      <c r="BZ94" s="107" t="e">
        <f t="shared" ca="1" si="57"/>
        <v>#N/A</v>
      </c>
      <c r="CA94" s="107" t="e">
        <f t="shared" ca="1" si="58"/>
        <v>#N/A</v>
      </c>
      <c r="CB94" s="107" t="e">
        <f t="shared" ca="1" si="59"/>
        <v>#N/A</v>
      </c>
      <c r="CC94" s="107" t="e">
        <f t="shared" ca="1" si="60"/>
        <v>#VALUE!</v>
      </c>
      <c r="CD94" s="73">
        <f>Worksheet!K89</f>
        <v>0</v>
      </c>
      <c r="CE94" s="73">
        <f>Worksheet!L89</f>
        <v>0</v>
      </c>
      <c r="CF94" s="73">
        <f>Worksheet!M89</f>
        <v>0</v>
      </c>
      <c r="CG94" s="73">
        <f>Worksheet!N89</f>
        <v>0</v>
      </c>
      <c r="CH94" s="73">
        <f>Worksheet!O89</f>
        <v>0</v>
      </c>
      <c r="CI94" s="159" t="e">
        <f t="shared" ca="1" si="61"/>
        <v>#VALUE!</v>
      </c>
      <c r="CJ94" s="159" t="e">
        <f t="shared" ca="1" si="62"/>
        <v>#VALUE!</v>
      </c>
      <c r="CK94" s="159" t="e">
        <f t="shared" ca="1" si="63"/>
        <v>#VALUE!</v>
      </c>
      <c r="CL94" s="159" t="e">
        <f t="shared" ca="1" si="64"/>
        <v>#VALUE!</v>
      </c>
      <c r="CM94" s="159" t="e">
        <f t="shared" ca="1" si="65"/>
        <v>#VALUE!</v>
      </c>
      <c r="CN94" s="136" t="e">
        <f t="shared" ca="1" si="66"/>
        <v>#N/A</v>
      </c>
      <c r="CO94" s="108">
        <f>Worksheet!Q89</f>
        <v>0</v>
      </c>
      <c r="CP94" s="63" t="str">
        <f t="shared" si="67"/>
        <v>1</v>
      </c>
      <c r="CQ94" s="138" t="e">
        <f t="shared" si="68"/>
        <v>#N/A</v>
      </c>
      <c r="CR94" s="63" t="str">
        <f t="shared" si="84"/>
        <v>Standard1</v>
      </c>
      <c r="CT94" s="117" t="str">
        <f t="shared" ca="1" si="69"/>
        <v>$B$4:$P$807</v>
      </c>
      <c r="CU94" s="107" t="str">
        <f>VLOOKUP($CR94,$CT$3:CU$8,2,FALSE)</f>
        <v>$I$189:$I$348</v>
      </c>
      <c r="CV94" s="107" t="str">
        <f>VLOOKUP($CR94,$CT$3:CV$8,3,FALSE)</f>
        <v>$I$349:$I$538</v>
      </c>
      <c r="CW94" s="107" t="str">
        <f>VLOOKUP($CR94,$CT$3:CW$8,4,FALSE)</f>
        <v>$I$539:$I$609</v>
      </c>
      <c r="CX94" s="107" t="str">
        <f>VLOOKUP($CR94,$CT$3:CX$8,5,FALSE)</f>
        <v>$I$610:$I$659</v>
      </c>
      <c r="CY94" s="107" t="str">
        <f>VLOOKUP($CR94,$CT$3:CY$8,6,FALSE)</f>
        <v>$I$660:$I$719</v>
      </c>
      <c r="CZ94" s="63">
        <f>COUNTIF($CU$10:CU94,"&lt;&gt;"&amp;"")</f>
        <v>85</v>
      </c>
      <c r="DB94" s="63" t="str">
        <f t="shared" si="70"/>
        <v/>
      </c>
      <c r="DC94" s="63" t="e">
        <f t="shared" ca="1" si="71"/>
        <v>#N/A</v>
      </c>
    </row>
    <row r="95" spans="17:107" x14ac:dyDescent="0.25">
      <c r="Q95" s="64" t="e">
        <f t="shared" ca="1" si="76"/>
        <v>#N/A</v>
      </c>
      <c r="R95" s="63" t="str">
        <f>IF(Worksheet!I90=$S$2,$S$2,IF(Worksheet!I90=$S$3,$S$3,$S$1))</f>
        <v>5502A</v>
      </c>
      <c r="S95" s="65" t="str">
        <f t="shared" ca="1" si="77"/>
        <v>*</v>
      </c>
      <c r="T95" s="60" t="e">
        <f t="shared" si="50"/>
        <v>#N/A</v>
      </c>
      <c r="U95" s="67">
        <f>IF(Worksheet!S90="%",ABS(Worksheet!Z90),ABS(Worksheet!U90))</f>
        <v>0</v>
      </c>
      <c r="V95" s="160">
        <f>IF(Worksheet!S90="%",Worksheet!AA90,Worksheet!S90)</f>
        <v>0</v>
      </c>
      <c r="W95" s="66" t="str">
        <f>IF(Worksheet!S90="%","",IF(Worksheet!Z90&lt;&gt;"",Worksheet!Z90,""))</f>
        <v/>
      </c>
      <c r="X95" s="66" t="str">
        <f>IF(Worksheet!S90="%","",IF(Worksheet!AA90&lt;&gt;"",Worksheet!AA90,""))</f>
        <v/>
      </c>
      <c r="Y95" s="68" t="str">
        <f t="shared" si="51"/>
        <v/>
      </c>
      <c r="Z95" s="68" t="str">
        <f t="shared" si="52"/>
        <v>0</v>
      </c>
      <c r="AA95" s="68" t="str">
        <f t="shared" si="53"/>
        <v>DC</v>
      </c>
      <c r="AB95" s="68" t="str">
        <f t="shared" si="78"/>
        <v>DC0</v>
      </c>
      <c r="AC95" s="68" t="str">
        <f>IF(Worksheet!H90&lt;&gt;"",Worksheet!H90,"")</f>
        <v/>
      </c>
      <c r="AD95" s="68" t="str">
        <f t="shared" si="49"/>
        <v/>
      </c>
      <c r="AE95" s="139" t="str">
        <f t="shared" si="54"/>
        <v>DC0</v>
      </c>
      <c r="AF95" s="140" t="e">
        <f>HLOOKUP(AE95,$AH$10:AZ95,COUNTIF($AE$7:AE95,"&lt;&gt;"&amp;""),FALSE)</f>
        <v>#N/A</v>
      </c>
      <c r="AG95" s="76" t="e">
        <f t="shared" si="55"/>
        <v>#N/A</v>
      </c>
      <c r="AH95" s="107" t="e">
        <f ca="1">VLOOKUP($AG95,INDIRECT(CONCATENATE($CR95,"!",VLOOKUP($CR95,$AG$3:AH$8,AH$2,FALSE))),1,TRUE)</f>
        <v>#N/A</v>
      </c>
      <c r="AI95" s="107" t="e">
        <f ca="1">VLOOKUP($AG95,INDIRECT(CONCATENATE($CR95,"!",VLOOKUP($CR95,$AG$3:AI$8,AI$2,FALSE))),1,TRUE)</f>
        <v>#N/A</v>
      </c>
      <c r="AJ95" s="107" t="e">
        <f ca="1">VLOOKUP($AG95,INDIRECT(CONCATENATE($CR95,"!",VLOOKUP($CR95,$AG$3:AJ$8,AJ$2,FALSE))),1,TRUE)</f>
        <v>#N/A</v>
      </c>
      <c r="AK95" s="107" t="e">
        <f ca="1">VLOOKUP($AG95,INDIRECT(CONCATENATE($CR95,"!",VLOOKUP($CR95,$AG$3:AK$8,AK$2,FALSE))),1,TRUE)</f>
        <v>#N/A</v>
      </c>
      <c r="AL95" s="107" t="e">
        <f ca="1">VLOOKUP($AG95,INDIRECT(CONCATENATE($CR95,"!",VLOOKUP($CR95,$AG$3:AL$8,AL$2,FALSE))),1,TRUE)</f>
        <v>#N/A</v>
      </c>
      <c r="AM95" s="107" t="e">
        <f ca="1">VLOOKUP($AG95,INDIRECT(CONCATENATE($CR95,"!",VLOOKUP($CR95,$AG$3:AM$8,AM$2,FALSE))),1,TRUE)</f>
        <v>#N/A</v>
      </c>
      <c r="AN95" s="107" t="e">
        <f ca="1">VLOOKUP($AG95,INDIRECT(CONCATENATE($CR95,"!",VLOOKUP($CR95,$AG$3:AN$8,AN$2,FALSE))),1,TRUE)</f>
        <v>#N/A</v>
      </c>
      <c r="AO95" s="107" t="e">
        <f ca="1">VLOOKUP($AG95,INDIRECT(CONCATENATE($CR95,"!",VLOOKUP($CR95,$AG$3:AO$8,AO$2,FALSE))),1,TRUE)</f>
        <v>#N/A</v>
      </c>
      <c r="AP95" s="107" t="e">
        <f ca="1">VLOOKUP($AG95,INDIRECT(CONCATENATE($CR95,"!",VLOOKUP($CR95,$AG$3:AP$8,AP$2,FALSE))),1,TRUE)</f>
        <v>#N/A</v>
      </c>
      <c r="AQ95" s="107" t="e">
        <f ca="1">VLOOKUP($AG95,INDIRECT(CONCATENATE($CR95,"!",VLOOKUP($CR95,$AG$3:AQ$8,AQ$2,FALSE))),1,TRUE)</f>
        <v>#N/A</v>
      </c>
      <c r="AR95" s="107" t="e">
        <f ca="1">VLOOKUP($AG95,INDIRECT(CONCATENATE($CR95,"!",VLOOKUP($CR95,$AG$3:AR$8,AR$2,FALSE))),1,TRUE)</f>
        <v>#N/A</v>
      </c>
      <c r="AS95" s="107" t="e">
        <f ca="1">VLOOKUP($AG95,INDIRECT(CONCATENATE($CR95,"!",VLOOKUP($CR95,$AG$3:AS$8,AS$2,FALSE))),1,TRUE)</f>
        <v>#N/A</v>
      </c>
      <c r="AT95" s="107" t="e">
        <f ca="1">VLOOKUP($AG95,INDIRECT(CONCATENATE($CR95,"!",VLOOKUP($CR95,$AG$3:AT$8,AT$2,FALSE))),1,TRUE)</f>
        <v>#N/A</v>
      </c>
      <c r="AU95" s="107"/>
      <c r="AV95" s="107"/>
      <c r="AW95" s="107"/>
      <c r="AX95" s="107"/>
      <c r="AY95" s="107"/>
      <c r="AZ95" s="107"/>
      <c r="BA95" s="71">
        <f t="shared" si="72"/>
        <v>1</v>
      </c>
      <c r="BB95" s="64">
        <f t="shared" si="72"/>
        <v>1</v>
      </c>
      <c r="BC95" s="64">
        <f t="shared" si="73"/>
        <v>1</v>
      </c>
      <c r="BD95" s="64">
        <f t="shared" si="73"/>
        <v>1</v>
      </c>
      <c r="BE95" s="64">
        <f t="shared" si="79"/>
        <v>1</v>
      </c>
      <c r="BF95" s="64">
        <f t="shared" si="80"/>
        <v>1</v>
      </c>
      <c r="BG95" s="64">
        <f t="shared" si="81"/>
        <v>1</v>
      </c>
      <c r="BH95" s="64">
        <f t="shared" si="85"/>
        <v>1</v>
      </c>
      <c r="BI95" s="64">
        <f t="shared" si="85"/>
        <v>1</v>
      </c>
      <c r="BJ95" s="64">
        <f t="shared" si="85"/>
        <v>1</v>
      </c>
      <c r="BK95" s="64">
        <f t="shared" si="85"/>
        <v>1</v>
      </c>
      <c r="BL95" s="64">
        <f t="shared" si="85"/>
        <v>1</v>
      </c>
      <c r="BM95" s="64">
        <f t="shared" si="85"/>
        <v>1</v>
      </c>
      <c r="BU95" s="72" t="e">
        <f>HLOOKUP(AE95,$BA$10:BT95,COUNTIF($AE$7:AE95,"&lt;&gt;"&amp;""),FALSE)</f>
        <v>#N/A</v>
      </c>
      <c r="BV95" s="64">
        <f t="shared" si="82"/>
        <v>1</v>
      </c>
      <c r="BW95" s="72" t="str">
        <f t="shared" si="83"/>
        <v/>
      </c>
      <c r="BX95" s="141" t="str">
        <f ca="1">IF(OR(AE95=$BB$10,AE95=$BD$10,AE95=$BK$10,AE95=$BL$10,AE95=$BM$10),VLOOKUP(BW95,INDIRECT(CONCATENATE(CR95,"!",HLOOKUP(AE95,$CU$10:CY95,CZ95,FALSE))),1,TRUE),"")</f>
        <v/>
      </c>
      <c r="BY95" s="107" t="e">
        <f t="shared" ca="1" si="56"/>
        <v>#N/A</v>
      </c>
      <c r="BZ95" s="107" t="e">
        <f t="shared" ca="1" si="57"/>
        <v>#N/A</v>
      </c>
      <c r="CA95" s="107" t="e">
        <f t="shared" ca="1" si="58"/>
        <v>#N/A</v>
      </c>
      <c r="CB95" s="107" t="e">
        <f t="shared" ca="1" si="59"/>
        <v>#N/A</v>
      </c>
      <c r="CC95" s="107" t="e">
        <f t="shared" ca="1" si="60"/>
        <v>#VALUE!</v>
      </c>
      <c r="CD95" s="73">
        <f>Worksheet!K90</f>
        <v>0</v>
      </c>
      <c r="CE95" s="73">
        <f>Worksheet!L90</f>
        <v>0</v>
      </c>
      <c r="CF95" s="73">
        <f>Worksheet!M90</f>
        <v>0</v>
      </c>
      <c r="CG95" s="73">
        <f>Worksheet!N90</f>
        <v>0</v>
      </c>
      <c r="CH95" s="73">
        <f>Worksheet!O90</f>
        <v>0</v>
      </c>
      <c r="CI95" s="159" t="e">
        <f t="shared" ca="1" si="61"/>
        <v>#VALUE!</v>
      </c>
      <c r="CJ95" s="159" t="e">
        <f t="shared" ca="1" si="62"/>
        <v>#VALUE!</v>
      </c>
      <c r="CK95" s="159" t="e">
        <f t="shared" ca="1" si="63"/>
        <v>#VALUE!</v>
      </c>
      <c r="CL95" s="159" t="e">
        <f t="shared" ca="1" si="64"/>
        <v>#VALUE!</v>
      </c>
      <c r="CM95" s="159" t="e">
        <f t="shared" ca="1" si="65"/>
        <v>#VALUE!</v>
      </c>
      <c r="CN95" s="136" t="e">
        <f t="shared" ca="1" si="66"/>
        <v>#N/A</v>
      </c>
      <c r="CO95" s="108">
        <f>Worksheet!Q90</f>
        <v>0</v>
      </c>
      <c r="CP95" s="63" t="str">
        <f t="shared" si="67"/>
        <v>1</v>
      </c>
      <c r="CQ95" s="138" t="e">
        <f t="shared" si="68"/>
        <v>#N/A</v>
      </c>
      <c r="CR95" s="63" t="str">
        <f t="shared" si="84"/>
        <v>Standard1</v>
      </c>
      <c r="CT95" s="117" t="str">
        <f t="shared" ca="1" si="69"/>
        <v>$B$4:$P$807</v>
      </c>
      <c r="CU95" s="107" t="str">
        <f>VLOOKUP($CR95,$CT$3:CU$8,2,FALSE)</f>
        <v>$I$189:$I$348</v>
      </c>
      <c r="CV95" s="107" t="str">
        <f>VLOOKUP($CR95,$CT$3:CV$8,3,FALSE)</f>
        <v>$I$349:$I$538</v>
      </c>
      <c r="CW95" s="107" t="str">
        <f>VLOOKUP($CR95,$CT$3:CW$8,4,FALSE)</f>
        <v>$I$539:$I$609</v>
      </c>
      <c r="CX95" s="107" t="str">
        <f>VLOOKUP($CR95,$CT$3:CX$8,5,FALSE)</f>
        <v>$I$610:$I$659</v>
      </c>
      <c r="CY95" s="107" t="str">
        <f>VLOOKUP($CR95,$CT$3:CY$8,6,FALSE)</f>
        <v>$I$660:$I$719</v>
      </c>
      <c r="CZ95" s="63">
        <f>COUNTIF($CU$10:CU95,"&lt;&gt;"&amp;"")</f>
        <v>86</v>
      </c>
      <c r="DB95" s="63" t="str">
        <f t="shared" si="70"/>
        <v/>
      </c>
      <c r="DC95" s="63" t="e">
        <f t="shared" ca="1" si="71"/>
        <v>#N/A</v>
      </c>
    </row>
    <row r="96" spans="17:107" x14ac:dyDescent="0.25">
      <c r="Q96" s="64" t="e">
        <f t="shared" ca="1" si="76"/>
        <v>#N/A</v>
      </c>
      <c r="R96" s="63" t="str">
        <f>IF(Worksheet!I91=$S$2,$S$2,IF(Worksheet!I91=$S$3,$S$3,$S$1))</f>
        <v>5502A</v>
      </c>
      <c r="S96" s="65" t="str">
        <f t="shared" ca="1" si="77"/>
        <v>*</v>
      </c>
      <c r="T96" s="60" t="e">
        <f t="shared" si="50"/>
        <v>#N/A</v>
      </c>
      <c r="U96" s="67">
        <f>IF(Worksheet!S91="%",ABS(Worksheet!Z91),ABS(Worksheet!U91))</f>
        <v>0</v>
      </c>
      <c r="V96" s="160">
        <f>IF(Worksheet!S91="%",Worksheet!AA91,Worksheet!S91)</f>
        <v>0</v>
      </c>
      <c r="W96" s="66" t="str">
        <f>IF(Worksheet!S91="%","",IF(Worksheet!Z91&lt;&gt;"",Worksheet!Z91,""))</f>
        <v/>
      </c>
      <c r="X96" s="66" t="str">
        <f>IF(Worksheet!S91="%","",IF(Worksheet!AA91&lt;&gt;"",Worksheet!AA91,""))</f>
        <v/>
      </c>
      <c r="Y96" s="68" t="str">
        <f t="shared" si="51"/>
        <v/>
      </c>
      <c r="Z96" s="68" t="str">
        <f t="shared" si="52"/>
        <v>0</v>
      </c>
      <c r="AA96" s="68" t="str">
        <f t="shared" si="53"/>
        <v>DC</v>
      </c>
      <c r="AB96" s="68" t="str">
        <f t="shared" si="78"/>
        <v>DC0</v>
      </c>
      <c r="AC96" s="68" t="str">
        <f>IF(Worksheet!H91&lt;&gt;"",Worksheet!H91,"")</f>
        <v/>
      </c>
      <c r="AD96" s="68" t="str">
        <f t="shared" si="49"/>
        <v/>
      </c>
      <c r="AE96" s="139" t="str">
        <f t="shared" si="54"/>
        <v>DC0</v>
      </c>
      <c r="AF96" s="140" t="e">
        <f>HLOOKUP(AE96,$AH$10:AZ96,COUNTIF($AE$7:AE96,"&lt;&gt;"&amp;""),FALSE)</f>
        <v>#N/A</v>
      </c>
      <c r="AG96" s="76" t="e">
        <f t="shared" si="55"/>
        <v>#N/A</v>
      </c>
      <c r="AH96" s="107" t="e">
        <f ca="1">VLOOKUP($AG96,INDIRECT(CONCATENATE($CR96,"!",VLOOKUP($CR96,$AG$3:AH$8,AH$2,FALSE))),1,TRUE)</f>
        <v>#N/A</v>
      </c>
      <c r="AI96" s="107" t="e">
        <f ca="1">VLOOKUP($AG96,INDIRECT(CONCATENATE($CR96,"!",VLOOKUP($CR96,$AG$3:AI$8,AI$2,FALSE))),1,TRUE)</f>
        <v>#N/A</v>
      </c>
      <c r="AJ96" s="107" t="e">
        <f ca="1">VLOOKUP($AG96,INDIRECT(CONCATENATE($CR96,"!",VLOOKUP($CR96,$AG$3:AJ$8,AJ$2,FALSE))),1,TRUE)</f>
        <v>#N/A</v>
      </c>
      <c r="AK96" s="107" t="e">
        <f ca="1">VLOOKUP($AG96,INDIRECT(CONCATENATE($CR96,"!",VLOOKUP($CR96,$AG$3:AK$8,AK$2,FALSE))),1,TRUE)</f>
        <v>#N/A</v>
      </c>
      <c r="AL96" s="107" t="e">
        <f ca="1">VLOOKUP($AG96,INDIRECT(CONCATENATE($CR96,"!",VLOOKUP($CR96,$AG$3:AL$8,AL$2,FALSE))),1,TRUE)</f>
        <v>#N/A</v>
      </c>
      <c r="AM96" s="107" t="e">
        <f ca="1">VLOOKUP($AG96,INDIRECT(CONCATENATE($CR96,"!",VLOOKUP($CR96,$AG$3:AM$8,AM$2,FALSE))),1,TRUE)</f>
        <v>#N/A</v>
      </c>
      <c r="AN96" s="107" t="e">
        <f ca="1">VLOOKUP($AG96,INDIRECT(CONCATENATE($CR96,"!",VLOOKUP($CR96,$AG$3:AN$8,AN$2,FALSE))),1,TRUE)</f>
        <v>#N/A</v>
      </c>
      <c r="AO96" s="107" t="e">
        <f ca="1">VLOOKUP($AG96,INDIRECT(CONCATENATE($CR96,"!",VLOOKUP($CR96,$AG$3:AO$8,AO$2,FALSE))),1,TRUE)</f>
        <v>#N/A</v>
      </c>
      <c r="AP96" s="107" t="e">
        <f ca="1">VLOOKUP($AG96,INDIRECT(CONCATENATE($CR96,"!",VLOOKUP($CR96,$AG$3:AP$8,AP$2,FALSE))),1,TRUE)</f>
        <v>#N/A</v>
      </c>
      <c r="AQ96" s="107" t="e">
        <f ca="1">VLOOKUP($AG96,INDIRECT(CONCATENATE($CR96,"!",VLOOKUP($CR96,$AG$3:AQ$8,AQ$2,FALSE))),1,TRUE)</f>
        <v>#N/A</v>
      </c>
      <c r="AR96" s="107" t="e">
        <f ca="1">VLOOKUP($AG96,INDIRECT(CONCATENATE($CR96,"!",VLOOKUP($CR96,$AG$3:AR$8,AR$2,FALSE))),1,TRUE)</f>
        <v>#N/A</v>
      </c>
      <c r="AS96" s="107" t="e">
        <f ca="1">VLOOKUP($AG96,INDIRECT(CONCATENATE($CR96,"!",VLOOKUP($CR96,$AG$3:AS$8,AS$2,FALSE))),1,TRUE)</f>
        <v>#N/A</v>
      </c>
      <c r="AT96" s="107" t="e">
        <f ca="1">VLOOKUP($AG96,INDIRECT(CONCATENATE($CR96,"!",VLOOKUP($CR96,$AG$3:AT$8,AT$2,FALSE))),1,TRUE)</f>
        <v>#N/A</v>
      </c>
      <c r="AU96" s="107"/>
      <c r="AV96" s="107"/>
      <c r="AW96" s="107"/>
      <c r="AX96" s="107"/>
      <c r="AY96" s="107"/>
      <c r="AZ96" s="107"/>
      <c r="BA96" s="71">
        <f t="shared" si="72"/>
        <v>1</v>
      </c>
      <c r="BB96" s="64">
        <f t="shared" si="72"/>
        <v>1</v>
      </c>
      <c r="BC96" s="64">
        <f t="shared" si="73"/>
        <v>1</v>
      </c>
      <c r="BD96" s="64">
        <f t="shared" si="73"/>
        <v>1</v>
      </c>
      <c r="BE96" s="64">
        <f t="shared" si="79"/>
        <v>1</v>
      </c>
      <c r="BF96" s="64">
        <f t="shared" si="80"/>
        <v>1</v>
      </c>
      <c r="BG96" s="64">
        <f t="shared" si="81"/>
        <v>1</v>
      </c>
      <c r="BH96" s="64">
        <f t="shared" si="85"/>
        <v>1</v>
      </c>
      <c r="BI96" s="64">
        <f t="shared" si="85"/>
        <v>1</v>
      </c>
      <c r="BJ96" s="64">
        <f t="shared" si="85"/>
        <v>1</v>
      </c>
      <c r="BK96" s="64">
        <f t="shared" si="85"/>
        <v>1</v>
      </c>
      <c r="BL96" s="64">
        <f t="shared" si="85"/>
        <v>1</v>
      </c>
      <c r="BM96" s="64">
        <f t="shared" si="85"/>
        <v>1</v>
      </c>
      <c r="BU96" s="72" t="e">
        <f>HLOOKUP(AE96,$BA$10:BT96,COUNTIF($AE$7:AE96,"&lt;&gt;"&amp;""),FALSE)</f>
        <v>#N/A</v>
      </c>
      <c r="BV96" s="64">
        <f t="shared" si="82"/>
        <v>1</v>
      </c>
      <c r="BW96" s="72" t="str">
        <f t="shared" si="83"/>
        <v/>
      </c>
      <c r="BX96" s="141" t="str">
        <f ca="1">IF(OR(AE96=$BB$10,AE96=$BD$10,AE96=$BK$10,AE96=$BL$10,AE96=$BM$10),VLOOKUP(BW96,INDIRECT(CONCATENATE(CR96,"!",HLOOKUP(AE96,$CU$10:CY96,CZ96,FALSE))),1,TRUE),"")</f>
        <v/>
      </c>
      <c r="BY96" s="107" t="e">
        <f t="shared" ca="1" si="56"/>
        <v>#N/A</v>
      </c>
      <c r="BZ96" s="107" t="e">
        <f t="shared" ca="1" si="57"/>
        <v>#N/A</v>
      </c>
      <c r="CA96" s="107" t="e">
        <f t="shared" ca="1" si="58"/>
        <v>#N/A</v>
      </c>
      <c r="CB96" s="107" t="e">
        <f t="shared" ca="1" si="59"/>
        <v>#N/A</v>
      </c>
      <c r="CC96" s="107" t="e">
        <f t="shared" ca="1" si="60"/>
        <v>#VALUE!</v>
      </c>
      <c r="CD96" s="73">
        <f>Worksheet!K91</f>
        <v>0</v>
      </c>
      <c r="CE96" s="73">
        <f>Worksheet!L91</f>
        <v>0</v>
      </c>
      <c r="CF96" s="73">
        <f>Worksheet!M91</f>
        <v>0</v>
      </c>
      <c r="CG96" s="73">
        <f>Worksheet!N91</f>
        <v>0</v>
      </c>
      <c r="CH96" s="73">
        <f>Worksheet!O91</f>
        <v>0</v>
      </c>
      <c r="CI96" s="159" t="e">
        <f t="shared" ca="1" si="61"/>
        <v>#VALUE!</v>
      </c>
      <c r="CJ96" s="159" t="e">
        <f t="shared" ca="1" si="62"/>
        <v>#VALUE!</v>
      </c>
      <c r="CK96" s="159" t="e">
        <f t="shared" ca="1" si="63"/>
        <v>#VALUE!</v>
      </c>
      <c r="CL96" s="159" t="e">
        <f t="shared" ca="1" si="64"/>
        <v>#VALUE!</v>
      </c>
      <c r="CM96" s="159" t="e">
        <f t="shared" ca="1" si="65"/>
        <v>#VALUE!</v>
      </c>
      <c r="CN96" s="136" t="e">
        <f t="shared" ca="1" si="66"/>
        <v>#N/A</v>
      </c>
      <c r="CO96" s="108">
        <f>Worksheet!Q91</f>
        <v>0</v>
      </c>
      <c r="CP96" s="63" t="str">
        <f t="shared" si="67"/>
        <v>1</v>
      </c>
      <c r="CQ96" s="138" t="e">
        <f t="shared" si="68"/>
        <v>#N/A</v>
      </c>
      <c r="CR96" s="63" t="str">
        <f t="shared" si="84"/>
        <v>Standard1</v>
      </c>
      <c r="CT96" s="117" t="str">
        <f t="shared" ca="1" si="69"/>
        <v>$B$4:$P$807</v>
      </c>
      <c r="CU96" s="107" t="str">
        <f>VLOOKUP($CR96,$CT$3:CU$8,2,FALSE)</f>
        <v>$I$189:$I$348</v>
      </c>
      <c r="CV96" s="107" t="str">
        <f>VLOOKUP($CR96,$CT$3:CV$8,3,FALSE)</f>
        <v>$I$349:$I$538</v>
      </c>
      <c r="CW96" s="107" t="str">
        <f>VLOOKUP($CR96,$CT$3:CW$8,4,FALSE)</f>
        <v>$I$539:$I$609</v>
      </c>
      <c r="CX96" s="107" t="str">
        <f>VLOOKUP($CR96,$CT$3:CX$8,5,FALSE)</f>
        <v>$I$610:$I$659</v>
      </c>
      <c r="CY96" s="107" t="str">
        <f>VLOOKUP($CR96,$CT$3:CY$8,6,FALSE)</f>
        <v>$I$660:$I$719</v>
      </c>
      <c r="CZ96" s="63">
        <f>COUNTIF($CU$10:CU96,"&lt;&gt;"&amp;"")</f>
        <v>87</v>
      </c>
      <c r="DB96" s="63" t="str">
        <f t="shared" si="70"/>
        <v/>
      </c>
      <c r="DC96" s="63" t="e">
        <f t="shared" ca="1" si="71"/>
        <v>#N/A</v>
      </c>
    </row>
    <row r="97" spans="17:107" x14ac:dyDescent="0.25">
      <c r="Q97" s="64" t="e">
        <f t="shared" ca="1" si="76"/>
        <v>#N/A</v>
      </c>
      <c r="R97" s="63" t="str">
        <f>IF(Worksheet!I92=$S$2,$S$2,IF(Worksheet!I92=$S$3,$S$3,$S$1))</f>
        <v>5502A</v>
      </c>
      <c r="S97" s="65" t="str">
        <f t="shared" ca="1" si="77"/>
        <v>*</v>
      </c>
      <c r="T97" s="60" t="e">
        <f t="shared" si="50"/>
        <v>#N/A</v>
      </c>
      <c r="U97" s="67">
        <f>IF(Worksheet!S92="%",ABS(Worksheet!Z92),ABS(Worksheet!U92))</f>
        <v>0</v>
      </c>
      <c r="V97" s="160">
        <f>IF(Worksheet!S92="%",Worksheet!AA92,Worksheet!S92)</f>
        <v>0</v>
      </c>
      <c r="W97" s="66" t="str">
        <f>IF(Worksheet!S92="%","",IF(Worksheet!Z92&lt;&gt;"",Worksheet!Z92,""))</f>
        <v/>
      </c>
      <c r="X97" s="66" t="str">
        <f>IF(Worksheet!S92="%","",IF(Worksheet!AA92&lt;&gt;"",Worksheet!AA92,""))</f>
        <v/>
      </c>
      <c r="Y97" s="68" t="str">
        <f t="shared" si="51"/>
        <v/>
      </c>
      <c r="Z97" s="68" t="str">
        <f t="shared" si="52"/>
        <v>0</v>
      </c>
      <c r="AA97" s="68" t="str">
        <f t="shared" si="53"/>
        <v>DC</v>
      </c>
      <c r="AB97" s="68" t="str">
        <f t="shared" si="78"/>
        <v>DC0</v>
      </c>
      <c r="AC97" s="68" t="str">
        <f>IF(Worksheet!H92&lt;&gt;"",Worksheet!H92,"")</f>
        <v/>
      </c>
      <c r="AD97" s="68" t="str">
        <f t="shared" si="49"/>
        <v/>
      </c>
      <c r="AE97" s="139" t="str">
        <f t="shared" si="54"/>
        <v>DC0</v>
      </c>
      <c r="AF97" s="140" t="e">
        <f>HLOOKUP(AE97,$AH$10:AZ97,COUNTIF($AE$7:AE97,"&lt;&gt;"&amp;""),FALSE)</f>
        <v>#N/A</v>
      </c>
      <c r="AG97" s="76" t="e">
        <f t="shared" si="55"/>
        <v>#N/A</v>
      </c>
      <c r="AH97" s="107" t="e">
        <f ca="1">VLOOKUP($AG97,INDIRECT(CONCATENATE($CR97,"!",VLOOKUP($CR97,$AG$3:AH$8,AH$2,FALSE))),1,TRUE)</f>
        <v>#N/A</v>
      </c>
      <c r="AI97" s="107" t="e">
        <f ca="1">VLOOKUP($AG97,INDIRECT(CONCATENATE($CR97,"!",VLOOKUP($CR97,$AG$3:AI$8,AI$2,FALSE))),1,TRUE)</f>
        <v>#N/A</v>
      </c>
      <c r="AJ97" s="107" t="e">
        <f ca="1">VLOOKUP($AG97,INDIRECT(CONCATENATE($CR97,"!",VLOOKUP($CR97,$AG$3:AJ$8,AJ$2,FALSE))),1,TRUE)</f>
        <v>#N/A</v>
      </c>
      <c r="AK97" s="107" t="e">
        <f ca="1">VLOOKUP($AG97,INDIRECT(CONCATENATE($CR97,"!",VLOOKUP($CR97,$AG$3:AK$8,AK$2,FALSE))),1,TRUE)</f>
        <v>#N/A</v>
      </c>
      <c r="AL97" s="107" t="e">
        <f ca="1">VLOOKUP($AG97,INDIRECT(CONCATENATE($CR97,"!",VLOOKUP($CR97,$AG$3:AL$8,AL$2,FALSE))),1,TRUE)</f>
        <v>#N/A</v>
      </c>
      <c r="AM97" s="107" t="e">
        <f ca="1">VLOOKUP($AG97,INDIRECT(CONCATENATE($CR97,"!",VLOOKUP($CR97,$AG$3:AM$8,AM$2,FALSE))),1,TRUE)</f>
        <v>#N/A</v>
      </c>
      <c r="AN97" s="107" t="e">
        <f ca="1">VLOOKUP($AG97,INDIRECT(CONCATENATE($CR97,"!",VLOOKUP($CR97,$AG$3:AN$8,AN$2,FALSE))),1,TRUE)</f>
        <v>#N/A</v>
      </c>
      <c r="AO97" s="107" t="e">
        <f ca="1">VLOOKUP($AG97,INDIRECT(CONCATENATE($CR97,"!",VLOOKUP($CR97,$AG$3:AO$8,AO$2,FALSE))),1,TRUE)</f>
        <v>#N/A</v>
      </c>
      <c r="AP97" s="107" t="e">
        <f ca="1">VLOOKUP($AG97,INDIRECT(CONCATENATE($CR97,"!",VLOOKUP($CR97,$AG$3:AP$8,AP$2,FALSE))),1,TRUE)</f>
        <v>#N/A</v>
      </c>
      <c r="AQ97" s="107" t="e">
        <f ca="1">VLOOKUP($AG97,INDIRECT(CONCATENATE($CR97,"!",VLOOKUP($CR97,$AG$3:AQ$8,AQ$2,FALSE))),1,TRUE)</f>
        <v>#N/A</v>
      </c>
      <c r="AR97" s="107" t="e">
        <f ca="1">VLOOKUP($AG97,INDIRECT(CONCATENATE($CR97,"!",VLOOKUP($CR97,$AG$3:AR$8,AR$2,FALSE))),1,TRUE)</f>
        <v>#N/A</v>
      </c>
      <c r="AS97" s="107" t="e">
        <f ca="1">VLOOKUP($AG97,INDIRECT(CONCATENATE($CR97,"!",VLOOKUP($CR97,$AG$3:AS$8,AS$2,FALSE))),1,TRUE)</f>
        <v>#N/A</v>
      </c>
      <c r="AT97" s="107" t="e">
        <f ca="1">VLOOKUP($AG97,INDIRECT(CONCATENATE($CR97,"!",VLOOKUP($CR97,$AG$3:AT$8,AT$2,FALSE))),1,TRUE)</f>
        <v>#N/A</v>
      </c>
      <c r="AU97" s="107"/>
      <c r="AV97" s="107"/>
      <c r="AW97" s="107"/>
      <c r="AX97" s="107"/>
      <c r="AY97" s="107"/>
      <c r="AZ97" s="107"/>
      <c r="BA97" s="71">
        <f t="shared" si="72"/>
        <v>1</v>
      </c>
      <c r="BB97" s="64">
        <f t="shared" si="72"/>
        <v>1</v>
      </c>
      <c r="BC97" s="64">
        <f t="shared" si="73"/>
        <v>1</v>
      </c>
      <c r="BD97" s="64">
        <f t="shared" si="73"/>
        <v>1</v>
      </c>
      <c r="BE97" s="64">
        <f t="shared" si="79"/>
        <v>1</v>
      </c>
      <c r="BF97" s="64">
        <f t="shared" si="80"/>
        <v>1</v>
      </c>
      <c r="BG97" s="64">
        <f t="shared" si="81"/>
        <v>1</v>
      </c>
      <c r="BH97" s="64">
        <f t="shared" si="85"/>
        <v>1</v>
      </c>
      <c r="BI97" s="64">
        <f t="shared" si="85"/>
        <v>1</v>
      </c>
      <c r="BJ97" s="64">
        <f t="shared" si="85"/>
        <v>1</v>
      </c>
      <c r="BK97" s="64">
        <f t="shared" si="85"/>
        <v>1</v>
      </c>
      <c r="BL97" s="64">
        <f t="shared" si="85"/>
        <v>1</v>
      </c>
      <c r="BM97" s="64">
        <f t="shared" si="85"/>
        <v>1</v>
      </c>
      <c r="BU97" s="72" t="e">
        <f>HLOOKUP(AE97,$BA$10:BT97,COUNTIF($AE$7:AE97,"&lt;&gt;"&amp;""),FALSE)</f>
        <v>#N/A</v>
      </c>
      <c r="BV97" s="64">
        <f t="shared" si="82"/>
        <v>1</v>
      </c>
      <c r="BW97" s="72" t="str">
        <f t="shared" si="83"/>
        <v/>
      </c>
      <c r="BX97" s="141" t="str">
        <f ca="1">IF(OR(AE97=$BB$10,AE97=$BD$10,AE97=$BK$10,AE97=$BL$10,AE97=$BM$10),VLOOKUP(BW97,INDIRECT(CONCATENATE(CR97,"!",HLOOKUP(AE97,$CU$10:CY97,CZ97,FALSE))),1,TRUE),"")</f>
        <v/>
      </c>
      <c r="BY97" s="107" t="e">
        <f t="shared" ca="1" si="56"/>
        <v>#N/A</v>
      </c>
      <c r="BZ97" s="107" t="e">
        <f t="shared" ca="1" si="57"/>
        <v>#N/A</v>
      </c>
      <c r="CA97" s="107" t="e">
        <f t="shared" ca="1" si="58"/>
        <v>#N/A</v>
      </c>
      <c r="CB97" s="107" t="e">
        <f t="shared" ca="1" si="59"/>
        <v>#N/A</v>
      </c>
      <c r="CC97" s="107" t="e">
        <f t="shared" ca="1" si="60"/>
        <v>#VALUE!</v>
      </c>
      <c r="CD97" s="73">
        <f>Worksheet!K92</f>
        <v>0</v>
      </c>
      <c r="CE97" s="73">
        <f>Worksheet!L92</f>
        <v>0</v>
      </c>
      <c r="CF97" s="73">
        <f>Worksheet!M92</f>
        <v>0</v>
      </c>
      <c r="CG97" s="73">
        <f>Worksheet!N92</f>
        <v>0</v>
      </c>
      <c r="CH97" s="73">
        <f>Worksheet!O92</f>
        <v>0</v>
      </c>
      <c r="CI97" s="159" t="e">
        <f t="shared" ca="1" si="61"/>
        <v>#VALUE!</v>
      </c>
      <c r="CJ97" s="159" t="e">
        <f t="shared" ca="1" si="62"/>
        <v>#VALUE!</v>
      </c>
      <c r="CK97" s="159" t="e">
        <f t="shared" ca="1" si="63"/>
        <v>#VALUE!</v>
      </c>
      <c r="CL97" s="159" t="e">
        <f t="shared" ca="1" si="64"/>
        <v>#VALUE!</v>
      </c>
      <c r="CM97" s="159" t="e">
        <f t="shared" ca="1" si="65"/>
        <v>#VALUE!</v>
      </c>
      <c r="CN97" s="136" t="e">
        <f t="shared" ca="1" si="66"/>
        <v>#N/A</v>
      </c>
      <c r="CO97" s="108">
        <f>Worksheet!Q92</f>
        <v>0</v>
      </c>
      <c r="CP97" s="63" t="str">
        <f t="shared" si="67"/>
        <v>1</v>
      </c>
      <c r="CQ97" s="138" t="e">
        <f t="shared" si="68"/>
        <v>#N/A</v>
      </c>
      <c r="CR97" s="63" t="str">
        <f t="shared" si="84"/>
        <v>Standard1</v>
      </c>
      <c r="CT97" s="117" t="str">
        <f t="shared" ca="1" si="69"/>
        <v>$B$4:$P$807</v>
      </c>
      <c r="CU97" s="107" t="str">
        <f>VLOOKUP($CR97,$CT$3:CU$8,2,FALSE)</f>
        <v>$I$189:$I$348</v>
      </c>
      <c r="CV97" s="107" t="str">
        <f>VLOOKUP($CR97,$CT$3:CV$8,3,FALSE)</f>
        <v>$I$349:$I$538</v>
      </c>
      <c r="CW97" s="107" t="str">
        <f>VLOOKUP($CR97,$CT$3:CW$8,4,FALSE)</f>
        <v>$I$539:$I$609</v>
      </c>
      <c r="CX97" s="107" t="str">
        <f>VLOOKUP($CR97,$CT$3:CX$8,5,FALSE)</f>
        <v>$I$610:$I$659</v>
      </c>
      <c r="CY97" s="107" t="str">
        <f>VLOOKUP($CR97,$CT$3:CY$8,6,FALSE)</f>
        <v>$I$660:$I$719</v>
      </c>
      <c r="CZ97" s="63">
        <f>COUNTIF($CU$10:CU97,"&lt;&gt;"&amp;"")</f>
        <v>88</v>
      </c>
      <c r="DB97" s="63" t="str">
        <f t="shared" si="70"/>
        <v/>
      </c>
      <c r="DC97" s="63" t="e">
        <f t="shared" ca="1" si="71"/>
        <v>#N/A</v>
      </c>
    </row>
    <row r="98" spans="17:107" x14ac:dyDescent="0.25">
      <c r="Q98" s="64" t="e">
        <f t="shared" ca="1" si="76"/>
        <v>#N/A</v>
      </c>
      <c r="R98" s="63" t="str">
        <f>IF(Worksheet!I93=$S$2,$S$2,IF(Worksheet!I93=$S$3,$S$3,$S$1))</f>
        <v>5502A</v>
      </c>
      <c r="S98" s="65" t="str">
        <f t="shared" ca="1" si="77"/>
        <v>*</v>
      </c>
      <c r="T98" s="60" t="e">
        <f t="shared" si="50"/>
        <v>#N/A</v>
      </c>
      <c r="U98" s="67">
        <f>IF(Worksheet!S93="%",ABS(Worksheet!Z93),ABS(Worksheet!U93))</f>
        <v>0</v>
      </c>
      <c r="V98" s="160">
        <f>IF(Worksheet!S93="%",Worksheet!AA93,Worksheet!S93)</f>
        <v>0</v>
      </c>
      <c r="W98" s="66" t="str">
        <f>IF(Worksheet!S93="%","",IF(Worksheet!Z93&lt;&gt;"",Worksheet!Z93,""))</f>
        <v/>
      </c>
      <c r="X98" s="66" t="str">
        <f>IF(Worksheet!S93="%","",IF(Worksheet!AA93&lt;&gt;"",Worksheet!AA93,""))</f>
        <v/>
      </c>
      <c r="Y98" s="68" t="str">
        <f t="shared" si="51"/>
        <v/>
      </c>
      <c r="Z98" s="68" t="str">
        <f t="shared" si="52"/>
        <v>0</v>
      </c>
      <c r="AA98" s="68" t="str">
        <f t="shared" si="53"/>
        <v>DC</v>
      </c>
      <c r="AB98" s="68" t="str">
        <f t="shared" si="78"/>
        <v>DC0</v>
      </c>
      <c r="AC98" s="68" t="str">
        <f>IF(Worksheet!H93&lt;&gt;"",Worksheet!H93,"")</f>
        <v/>
      </c>
      <c r="AD98" s="68" t="str">
        <f t="shared" si="49"/>
        <v/>
      </c>
      <c r="AE98" s="139" t="str">
        <f t="shared" si="54"/>
        <v>DC0</v>
      </c>
      <c r="AF98" s="140" t="e">
        <f>HLOOKUP(AE98,$AH$10:AZ98,COUNTIF($AE$7:AE98,"&lt;&gt;"&amp;""),FALSE)</f>
        <v>#N/A</v>
      </c>
      <c r="AG98" s="76" t="e">
        <f t="shared" si="55"/>
        <v>#N/A</v>
      </c>
      <c r="AH98" s="107" t="e">
        <f ca="1">VLOOKUP($AG98,INDIRECT(CONCATENATE($CR98,"!",VLOOKUP($CR98,$AG$3:AH$8,AH$2,FALSE))),1,TRUE)</f>
        <v>#N/A</v>
      </c>
      <c r="AI98" s="107" t="e">
        <f ca="1">VLOOKUP($AG98,INDIRECT(CONCATENATE($CR98,"!",VLOOKUP($CR98,$AG$3:AI$8,AI$2,FALSE))),1,TRUE)</f>
        <v>#N/A</v>
      </c>
      <c r="AJ98" s="107" t="e">
        <f ca="1">VLOOKUP($AG98,INDIRECT(CONCATENATE($CR98,"!",VLOOKUP($CR98,$AG$3:AJ$8,AJ$2,FALSE))),1,TRUE)</f>
        <v>#N/A</v>
      </c>
      <c r="AK98" s="107" t="e">
        <f ca="1">VLOOKUP($AG98,INDIRECT(CONCATENATE($CR98,"!",VLOOKUP($CR98,$AG$3:AK$8,AK$2,FALSE))),1,TRUE)</f>
        <v>#N/A</v>
      </c>
      <c r="AL98" s="107" t="e">
        <f ca="1">VLOOKUP($AG98,INDIRECT(CONCATENATE($CR98,"!",VLOOKUP($CR98,$AG$3:AL$8,AL$2,FALSE))),1,TRUE)</f>
        <v>#N/A</v>
      </c>
      <c r="AM98" s="107" t="e">
        <f ca="1">VLOOKUP($AG98,INDIRECT(CONCATENATE($CR98,"!",VLOOKUP($CR98,$AG$3:AM$8,AM$2,FALSE))),1,TRUE)</f>
        <v>#N/A</v>
      </c>
      <c r="AN98" s="107" t="e">
        <f ca="1">VLOOKUP($AG98,INDIRECT(CONCATENATE($CR98,"!",VLOOKUP($CR98,$AG$3:AN$8,AN$2,FALSE))),1,TRUE)</f>
        <v>#N/A</v>
      </c>
      <c r="AO98" s="107" t="e">
        <f ca="1">VLOOKUP($AG98,INDIRECT(CONCATENATE($CR98,"!",VLOOKUP($CR98,$AG$3:AO$8,AO$2,FALSE))),1,TRUE)</f>
        <v>#N/A</v>
      </c>
      <c r="AP98" s="107" t="e">
        <f ca="1">VLOOKUP($AG98,INDIRECT(CONCATENATE($CR98,"!",VLOOKUP($CR98,$AG$3:AP$8,AP$2,FALSE))),1,TRUE)</f>
        <v>#N/A</v>
      </c>
      <c r="AQ98" s="107" t="e">
        <f ca="1">VLOOKUP($AG98,INDIRECT(CONCATENATE($CR98,"!",VLOOKUP($CR98,$AG$3:AQ$8,AQ$2,FALSE))),1,TRUE)</f>
        <v>#N/A</v>
      </c>
      <c r="AR98" s="107" t="e">
        <f ca="1">VLOOKUP($AG98,INDIRECT(CONCATENATE($CR98,"!",VLOOKUP($CR98,$AG$3:AR$8,AR$2,FALSE))),1,TRUE)</f>
        <v>#N/A</v>
      </c>
      <c r="AS98" s="107" t="e">
        <f ca="1">VLOOKUP($AG98,INDIRECT(CONCATENATE($CR98,"!",VLOOKUP($CR98,$AG$3:AS$8,AS$2,FALSE))),1,TRUE)</f>
        <v>#N/A</v>
      </c>
      <c r="AT98" s="107" t="e">
        <f ca="1">VLOOKUP($AG98,INDIRECT(CONCATENATE($CR98,"!",VLOOKUP($CR98,$AG$3:AT$8,AT$2,FALSE))),1,TRUE)</f>
        <v>#N/A</v>
      </c>
      <c r="AU98" s="107"/>
      <c r="AV98" s="107"/>
      <c r="AW98" s="107"/>
      <c r="AX98" s="107"/>
      <c r="AY98" s="107"/>
      <c r="AZ98" s="107"/>
      <c r="BA98" s="71">
        <f t="shared" si="72"/>
        <v>1</v>
      </c>
      <c r="BB98" s="64">
        <f t="shared" si="72"/>
        <v>1</v>
      </c>
      <c r="BC98" s="64">
        <f t="shared" si="73"/>
        <v>1</v>
      </c>
      <c r="BD98" s="64">
        <f t="shared" si="73"/>
        <v>1</v>
      </c>
      <c r="BE98" s="64">
        <f t="shared" si="79"/>
        <v>1</v>
      </c>
      <c r="BF98" s="64">
        <f t="shared" si="80"/>
        <v>1</v>
      </c>
      <c r="BG98" s="64">
        <f t="shared" si="81"/>
        <v>1</v>
      </c>
      <c r="BH98" s="64">
        <f t="shared" si="85"/>
        <v>1</v>
      </c>
      <c r="BI98" s="64">
        <f t="shared" si="85"/>
        <v>1</v>
      </c>
      <c r="BJ98" s="64">
        <f t="shared" si="85"/>
        <v>1</v>
      </c>
      <c r="BK98" s="64">
        <f t="shared" si="85"/>
        <v>1</v>
      </c>
      <c r="BL98" s="64">
        <f t="shared" si="85"/>
        <v>1</v>
      </c>
      <c r="BM98" s="64">
        <f t="shared" si="85"/>
        <v>1</v>
      </c>
      <c r="BU98" s="72" t="e">
        <f>HLOOKUP(AE98,$BA$10:BT98,COUNTIF($AE$7:AE98,"&lt;&gt;"&amp;""),FALSE)</f>
        <v>#N/A</v>
      </c>
      <c r="BV98" s="64">
        <f t="shared" si="82"/>
        <v>1</v>
      </c>
      <c r="BW98" s="72" t="str">
        <f t="shared" si="83"/>
        <v/>
      </c>
      <c r="BX98" s="141" t="str">
        <f ca="1">IF(OR(AE98=$BB$10,AE98=$BD$10,AE98=$BK$10,AE98=$BL$10,AE98=$BM$10),VLOOKUP(BW98,INDIRECT(CONCATENATE(CR98,"!",HLOOKUP(AE98,$CU$10:CY98,CZ98,FALSE))),1,TRUE),"")</f>
        <v/>
      </c>
      <c r="BY98" s="107" t="e">
        <f t="shared" ca="1" si="56"/>
        <v>#N/A</v>
      </c>
      <c r="BZ98" s="107" t="e">
        <f t="shared" ca="1" si="57"/>
        <v>#N/A</v>
      </c>
      <c r="CA98" s="107" t="e">
        <f t="shared" ca="1" si="58"/>
        <v>#N/A</v>
      </c>
      <c r="CB98" s="107" t="e">
        <f t="shared" ca="1" si="59"/>
        <v>#N/A</v>
      </c>
      <c r="CC98" s="107" t="e">
        <f t="shared" ca="1" si="60"/>
        <v>#VALUE!</v>
      </c>
      <c r="CD98" s="73">
        <f>Worksheet!K93</f>
        <v>0</v>
      </c>
      <c r="CE98" s="73">
        <f>Worksheet!L93</f>
        <v>0</v>
      </c>
      <c r="CF98" s="73">
        <f>Worksheet!M93</f>
        <v>0</v>
      </c>
      <c r="CG98" s="73">
        <f>Worksheet!N93</f>
        <v>0</v>
      </c>
      <c r="CH98" s="73">
        <f>Worksheet!O93</f>
        <v>0</v>
      </c>
      <c r="CI98" s="159" t="e">
        <f t="shared" ca="1" si="61"/>
        <v>#VALUE!</v>
      </c>
      <c r="CJ98" s="159" t="e">
        <f t="shared" ca="1" si="62"/>
        <v>#VALUE!</v>
      </c>
      <c r="CK98" s="159" t="e">
        <f t="shared" ca="1" si="63"/>
        <v>#VALUE!</v>
      </c>
      <c r="CL98" s="159" t="e">
        <f t="shared" ca="1" si="64"/>
        <v>#VALUE!</v>
      </c>
      <c r="CM98" s="159" t="e">
        <f t="shared" ca="1" si="65"/>
        <v>#VALUE!</v>
      </c>
      <c r="CN98" s="136" t="e">
        <f t="shared" ca="1" si="66"/>
        <v>#N/A</v>
      </c>
      <c r="CO98" s="108">
        <f>Worksheet!Q93</f>
        <v>0</v>
      </c>
      <c r="CP98" s="63" t="str">
        <f t="shared" si="67"/>
        <v>1</v>
      </c>
      <c r="CQ98" s="138" t="e">
        <f t="shared" si="68"/>
        <v>#N/A</v>
      </c>
      <c r="CR98" s="63" t="str">
        <f t="shared" si="84"/>
        <v>Standard1</v>
      </c>
      <c r="CT98" s="117" t="str">
        <f t="shared" ca="1" si="69"/>
        <v>$B$4:$P$807</v>
      </c>
      <c r="CU98" s="107" t="str">
        <f>VLOOKUP($CR98,$CT$3:CU$8,2,FALSE)</f>
        <v>$I$189:$I$348</v>
      </c>
      <c r="CV98" s="107" t="str">
        <f>VLOOKUP($CR98,$CT$3:CV$8,3,FALSE)</f>
        <v>$I$349:$I$538</v>
      </c>
      <c r="CW98" s="107" t="str">
        <f>VLOOKUP($CR98,$CT$3:CW$8,4,FALSE)</f>
        <v>$I$539:$I$609</v>
      </c>
      <c r="CX98" s="107" t="str">
        <f>VLOOKUP($CR98,$CT$3:CX$8,5,FALSE)</f>
        <v>$I$610:$I$659</v>
      </c>
      <c r="CY98" s="107" t="str">
        <f>VLOOKUP($CR98,$CT$3:CY$8,6,FALSE)</f>
        <v>$I$660:$I$719</v>
      </c>
      <c r="CZ98" s="63">
        <f>COUNTIF($CU$10:CU98,"&lt;&gt;"&amp;"")</f>
        <v>89</v>
      </c>
      <c r="DB98" s="63" t="str">
        <f t="shared" si="70"/>
        <v/>
      </c>
      <c r="DC98" s="63" t="e">
        <f t="shared" ca="1" si="71"/>
        <v>#N/A</v>
      </c>
    </row>
    <row r="99" spans="17:107" x14ac:dyDescent="0.25">
      <c r="Q99" s="64" t="e">
        <f t="shared" ca="1" si="76"/>
        <v>#N/A</v>
      </c>
      <c r="R99" s="63" t="str">
        <f>IF(Worksheet!I94=$S$2,$S$2,IF(Worksheet!I94=$S$3,$S$3,$S$1))</f>
        <v>5502A</v>
      </c>
      <c r="S99" s="65" t="str">
        <f t="shared" ca="1" si="77"/>
        <v>*</v>
      </c>
      <c r="T99" s="60" t="e">
        <f t="shared" si="50"/>
        <v>#N/A</v>
      </c>
      <c r="U99" s="67">
        <f>IF(Worksheet!S94="%",ABS(Worksheet!Z94),ABS(Worksheet!U94))</f>
        <v>0</v>
      </c>
      <c r="V99" s="160">
        <f>IF(Worksheet!S94="%",Worksheet!AA94,Worksheet!S94)</f>
        <v>0</v>
      </c>
      <c r="W99" s="66" t="str">
        <f>IF(Worksheet!S94="%","",IF(Worksheet!Z94&lt;&gt;"",Worksheet!Z94,""))</f>
        <v/>
      </c>
      <c r="X99" s="66" t="str">
        <f>IF(Worksheet!S94="%","",IF(Worksheet!AA94&lt;&gt;"",Worksheet!AA94,""))</f>
        <v/>
      </c>
      <c r="Y99" s="68" t="str">
        <f t="shared" si="51"/>
        <v/>
      </c>
      <c r="Z99" s="68" t="str">
        <f t="shared" si="52"/>
        <v>0</v>
      </c>
      <c r="AA99" s="68" t="str">
        <f t="shared" si="53"/>
        <v>DC</v>
      </c>
      <c r="AB99" s="68" t="str">
        <f t="shared" si="78"/>
        <v>DC0</v>
      </c>
      <c r="AC99" s="68" t="str">
        <f>IF(Worksheet!H94&lt;&gt;"",Worksheet!H94,"")</f>
        <v/>
      </c>
      <c r="AD99" s="68" t="str">
        <f t="shared" si="49"/>
        <v/>
      </c>
      <c r="AE99" s="139" t="str">
        <f t="shared" si="54"/>
        <v>DC0</v>
      </c>
      <c r="AF99" s="140" t="e">
        <f>HLOOKUP(AE99,$AH$10:AZ99,COUNTIF($AE$7:AE99,"&lt;&gt;"&amp;""),FALSE)</f>
        <v>#N/A</v>
      </c>
      <c r="AG99" s="76" t="e">
        <f t="shared" si="55"/>
        <v>#N/A</v>
      </c>
      <c r="AH99" s="107" t="e">
        <f ca="1">VLOOKUP($AG99,INDIRECT(CONCATENATE($CR99,"!",VLOOKUP($CR99,$AG$3:AH$8,AH$2,FALSE))),1,TRUE)</f>
        <v>#N/A</v>
      </c>
      <c r="AI99" s="107" t="e">
        <f ca="1">VLOOKUP($AG99,INDIRECT(CONCATENATE($CR99,"!",VLOOKUP($CR99,$AG$3:AI$8,AI$2,FALSE))),1,TRUE)</f>
        <v>#N/A</v>
      </c>
      <c r="AJ99" s="107" t="e">
        <f ca="1">VLOOKUP($AG99,INDIRECT(CONCATENATE($CR99,"!",VLOOKUP($CR99,$AG$3:AJ$8,AJ$2,FALSE))),1,TRUE)</f>
        <v>#N/A</v>
      </c>
      <c r="AK99" s="107" t="e">
        <f ca="1">VLOOKUP($AG99,INDIRECT(CONCATENATE($CR99,"!",VLOOKUP($CR99,$AG$3:AK$8,AK$2,FALSE))),1,TRUE)</f>
        <v>#N/A</v>
      </c>
      <c r="AL99" s="107" t="e">
        <f ca="1">VLOOKUP($AG99,INDIRECT(CONCATENATE($CR99,"!",VLOOKUP($CR99,$AG$3:AL$8,AL$2,FALSE))),1,TRUE)</f>
        <v>#N/A</v>
      </c>
      <c r="AM99" s="107" t="e">
        <f ca="1">VLOOKUP($AG99,INDIRECT(CONCATENATE($CR99,"!",VLOOKUP($CR99,$AG$3:AM$8,AM$2,FALSE))),1,TRUE)</f>
        <v>#N/A</v>
      </c>
      <c r="AN99" s="107" t="e">
        <f ca="1">VLOOKUP($AG99,INDIRECT(CONCATENATE($CR99,"!",VLOOKUP($CR99,$AG$3:AN$8,AN$2,FALSE))),1,TRUE)</f>
        <v>#N/A</v>
      </c>
      <c r="AO99" s="107" t="e">
        <f ca="1">VLOOKUP($AG99,INDIRECT(CONCATENATE($CR99,"!",VLOOKUP($CR99,$AG$3:AO$8,AO$2,FALSE))),1,TRUE)</f>
        <v>#N/A</v>
      </c>
      <c r="AP99" s="107" t="e">
        <f ca="1">VLOOKUP($AG99,INDIRECT(CONCATENATE($CR99,"!",VLOOKUP($CR99,$AG$3:AP$8,AP$2,FALSE))),1,TRUE)</f>
        <v>#N/A</v>
      </c>
      <c r="AQ99" s="107" t="e">
        <f ca="1">VLOOKUP($AG99,INDIRECT(CONCATENATE($CR99,"!",VLOOKUP($CR99,$AG$3:AQ$8,AQ$2,FALSE))),1,TRUE)</f>
        <v>#N/A</v>
      </c>
      <c r="AR99" s="107" t="e">
        <f ca="1">VLOOKUP($AG99,INDIRECT(CONCATENATE($CR99,"!",VLOOKUP($CR99,$AG$3:AR$8,AR$2,FALSE))),1,TRUE)</f>
        <v>#N/A</v>
      </c>
      <c r="AS99" s="107" t="e">
        <f ca="1">VLOOKUP($AG99,INDIRECT(CONCATENATE($CR99,"!",VLOOKUP($CR99,$AG$3:AS$8,AS$2,FALSE))),1,TRUE)</f>
        <v>#N/A</v>
      </c>
      <c r="AT99" s="107" t="e">
        <f ca="1">VLOOKUP($AG99,INDIRECT(CONCATENATE($CR99,"!",VLOOKUP($CR99,$AG$3:AT$8,AT$2,FALSE))),1,TRUE)</f>
        <v>#N/A</v>
      </c>
      <c r="AU99" s="107"/>
      <c r="AV99" s="107"/>
      <c r="AW99" s="107"/>
      <c r="AX99" s="107"/>
      <c r="AY99" s="107"/>
      <c r="AZ99" s="107"/>
      <c r="BA99" s="71">
        <f t="shared" si="72"/>
        <v>1</v>
      </c>
      <c r="BB99" s="64">
        <f t="shared" si="72"/>
        <v>1</v>
      </c>
      <c r="BC99" s="64">
        <f t="shared" si="73"/>
        <v>1</v>
      </c>
      <c r="BD99" s="64">
        <f t="shared" si="73"/>
        <v>1</v>
      </c>
      <c r="BE99" s="64">
        <f t="shared" si="79"/>
        <v>1</v>
      </c>
      <c r="BF99" s="64">
        <f t="shared" si="80"/>
        <v>1</v>
      </c>
      <c r="BG99" s="64">
        <f t="shared" si="81"/>
        <v>1</v>
      </c>
      <c r="BH99" s="64">
        <f t="shared" si="85"/>
        <v>1</v>
      </c>
      <c r="BI99" s="64">
        <f t="shared" si="85"/>
        <v>1</v>
      </c>
      <c r="BJ99" s="64">
        <f t="shared" si="85"/>
        <v>1</v>
      </c>
      <c r="BK99" s="64">
        <f t="shared" si="85"/>
        <v>1</v>
      </c>
      <c r="BL99" s="64">
        <f t="shared" si="85"/>
        <v>1</v>
      </c>
      <c r="BM99" s="64">
        <f t="shared" si="85"/>
        <v>1</v>
      </c>
      <c r="BU99" s="72" t="e">
        <f>HLOOKUP(AE99,$BA$10:BT99,COUNTIF($AE$7:AE99,"&lt;&gt;"&amp;""),FALSE)</f>
        <v>#N/A</v>
      </c>
      <c r="BV99" s="64">
        <f t="shared" si="82"/>
        <v>1</v>
      </c>
      <c r="BW99" s="72" t="str">
        <f t="shared" si="83"/>
        <v/>
      </c>
      <c r="BX99" s="141" t="str">
        <f ca="1">IF(OR(AE99=$BB$10,AE99=$BD$10,AE99=$BK$10,AE99=$BL$10,AE99=$BM$10),VLOOKUP(BW99,INDIRECT(CONCATENATE(CR99,"!",HLOOKUP(AE99,$CU$10:CY99,CZ99,FALSE))),1,TRUE),"")</f>
        <v/>
      </c>
      <c r="BY99" s="107" t="e">
        <f t="shared" ca="1" si="56"/>
        <v>#N/A</v>
      </c>
      <c r="BZ99" s="107" t="e">
        <f t="shared" ca="1" si="57"/>
        <v>#N/A</v>
      </c>
      <c r="CA99" s="107" t="e">
        <f t="shared" ca="1" si="58"/>
        <v>#N/A</v>
      </c>
      <c r="CB99" s="107" t="e">
        <f t="shared" ca="1" si="59"/>
        <v>#N/A</v>
      </c>
      <c r="CC99" s="107" t="e">
        <f t="shared" ca="1" si="60"/>
        <v>#VALUE!</v>
      </c>
      <c r="CD99" s="73">
        <f>Worksheet!K94</f>
        <v>0</v>
      </c>
      <c r="CE99" s="73">
        <f>Worksheet!L94</f>
        <v>0</v>
      </c>
      <c r="CF99" s="73">
        <f>Worksheet!M94</f>
        <v>0</v>
      </c>
      <c r="CG99" s="73">
        <f>Worksheet!N94</f>
        <v>0</v>
      </c>
      <c r="CH99" s="73">
        <f>Worksheet!O94</f>
        <v>0</v>
      </c>
      <c r="CI99" s="159" t="e">
        <f t="shared" ca="1" si="61"/>
        <v>#VALUE!</v>
      </c>
      <c r="CJ99" s="159" t="e">
        <f t="shared" ca="1" si="62"/>
        <v>#VALUE!</v>
      </c>
      <c r="CK99" s="159" t="e">
        <f t="shared" ca="1" si="63"/>
        <v>#VALUE!</v>
      </c>
      <c r="CL99" s="159" t="e">
        <f t="shared" ca="1" si="64"/>
        <v>#VALUE!</v>
      </c>
      <c r="CM99" s="159" t="e">
        <f t="shared" ca="1" si="65"/>
        <v>#VALUE!</v>
      </c>
      <c r="CN99" s="136" t="e">
        <f t="shared" ca="1" si="66"/>
        <v>#N/A</v>
      </c>
      <c r="CO99" s="108">
        <f>Worksheet!Q94</f>
        <v>0</v>
      </c>
      <c r="CP99" s="63" t="str">
        <f t="shared" si="67"/>
        <v>1</v>
      </c>
      <c r="CQ99" s="138" t="e">
        <f t="shared" si="68"/>
        <v>#N/A</v>
      </c>
      <c r="CR99" s="63" t="str">
        <f t="shared" si="84"/>
        <v>Standard1</v>
      </c>
      <c r="CT99" s="117" t="str">
        <f t="shared" ca="1" si="69"/>
        <v>$B$4:$P$807</v>
      </c>
      <c r="CU99" s="107" t="str">
        <f>VLOOKUP($CR99,$CT$3:CU$8,2,FALSE)</f>
        <v>$I$189:$I$348</v>
      </c>
      <c r="CV99" s="107" t="str">
        <f>VLOOKUP($CR99,$CT$3:CV$8,3,FALSE)</f>
        <v>$I$349:$I$538</v>
      </c>
      <c r="CW99" s="107" t="str">
        <f>VLOOKUP($CR99,$CT$3:CW$8,4,FALSE)</f>
        <v>$I$539:$I$609</v>
      </c>
      <c r="CX99" s="107" t="str">
        <f>VLOOKUP($CR99,$CT$3:CX$8,5,FALSE)</f>
        <v>$I$610:$I$659</v>
      </c>
      <c r="CY99" s="107" t="str">
        <f>VLOOKUP($CR99,$CT$3:CY$8,6,FALSE)</f>
        <v>$I$660:$I$719</v>
      </c>
      <c r="CZ99" s="63">
        <f>COUNTIF($CU$10:CU99,"&lt;&gt;"&amp;"")</f>
        <v>90</v>
      </c>
      <c r="DB99" s="63" t="str">
        <f t="shared" si="70"/>
        <v/>
      </c>
      <c r="DC99" s="63" t="e">
        <f t="shared" ca="1" si="71"/>
        <v>#N/A</v>
      </c>
    </row>
    <row r="100" spans="17:107" x14ac:dyDescent="0.25">
      <c r="Q100" s="64" t="e">
        <f t="shared" ca="1" si="76"/>
        <v>#N/A</v>
      </c>
      <c r="R100" s="63" t="str">
        <f>IF(Worksheet!I95=$S$2,$S$2,IF(Worksheet!I95=$S$3,$S$3,$S$1))</f>
        <v>5502A</v>
      </c>
      <c r="S100" s="65" t="str">
        <f t="shared" ca="1" si="77"/>
        <v>*</v>
      </c>
      <c r="T100" s="60" t="e">
        <f t="shared" si="50"/>
        <v>#N/A</v>
      </c>
      <c r="U100" s="67">
        <f>IF(Worksheet!S95="%",ABS(Worksheet!Z95),ABS(Worksheet!U95))</f>
        <v>0</v>
      </c>
      <c r="V100" s="160">
        <f>IF(Worksheet!S95="%",Worksheet!AA95,Worksheet!S95)</f>
        <v>0</v>
      </c>
      <c r="W100" s="66" t="str">
        <f>IF(Worksheet!S95="%","",IF(Worksheet!Z95&lt;&gt;"",Worksheet!Z95,""))</f>
        <v/>
      </c>
      <c r="X100" s="66" t="str">
        <f>IF(Worksheet!S95="%","",IF(Worksheet!AA95&lt;&gt;"",Worksheet!AA95,""))</f>
        <v/>
      </c>
      <c r="Y100" s="68" t="str">
        <f t="shared" si="51"/>
        <v/>
      </c>
      <c r="Z100" s="68" t="str">
        <f t="shared" si="52"/>
        <v>0</v>
      </c>
      <c r="AA100" s="68" t="str">
        <f t="shared" si="53"/>
        <v>DC</v>
      </c>
      <c r="AB100" s="68" t="str">
        <f t="shared" si="78"/>
        <v>DC0</v>
      </c>
      <c r="AC100" s="68" t="str">
        <f>IF(Worksheet!H95&lt;&gt;"",Worksheet!H95,"")</f>
        <v/>
      </c>
      <c r="AD100" s="68" t="str">
        <f t="shared" si="49"/>
        <v/>
      </c>
      <c r="AE100" s="139" t="str">
        <f t="shared" si="54"/>
        <v>DC0</v>
      </c>
      <c r="AF100" s="140" t="e">
        <f>HLOOKUP(AE100,$AH$10:AZ100,COUNTIF($AE$7:AE100,"&lt;&gt;"&amp;""),FALSE)</f>
        <v>#N/A</v>
      </c>
      <c r="AG100" s="76" t="e">
        <f t="shared" si="55"/>
        <v>#N/A</v>
      </c>
      <c r="AH100" s="107" t="e">
        <f ca="1">VLOOKUP($AG100,INDIRECT(CONCATENATE($CR100,"!",VLOOKUP($CR100,$AG$3:AH$8,AH$2,FALSE))),1,TRUE)</f>
        <v>#N/A</v>
      </c>
      <c r="AI100" s="107" t="e">
        <f ca="1">VLOOKUP($AG100,INDIRECT(CONCATENATE($CR100,"!",VLOOKUP($CR100,$AG$3:AI$8,AI$2,FALSE))),1,TRUE)</f>
        <v>#N/A</v>
      </c>
      <c r="AJ100" s="107" t="e">
        <f ca="1">VLOOKUP($AG100,INDIRECT(CONCATENATE($CR100,"!",VLOOKUP($CR100,$AG$3:AJ$8,AJ$2,FALSE))),1,TRUE)</f>
        <v>#N/A</v>
      </c>
      <c r="AK100" s="107" t="e">
        <f ca="1">VLOOKUP($AG100,INDIRECT(CONCATENATE($CR100,"!",VLOOKUP($CR100,$AG$3:AK$8,AK$2,FALSE))),1,TRUE)</f>
        <v>#N/A</v>
      </c>
      <c r="AL100" s="107" t="e">
        <f ca="1">VLOOKUP($AG100,INDIRECT(CONCATENATE($CR100,"!",VLOOKUP($CR100,$AG$3:AL$8,AL$2,FALSE))),1,TRUE)</f>
        <v>#N/A</v>
      </c>
      <c r="AM100" s="107" t="e">
        <f ca="1">VLOOKUP($AG100,INDIRECT(CONCATENATE($CR100,"!",VLOOKUP($CR100,$AG$3:AM$8,AM$2,FALSE))),1,TRUE)</f>
        <v>#N/A</v>
      </c>
      <c r="AN100" s="107" t="e">
        <f ca="1">VLOOKUP($AG100,INDIRECT(CONCATENATE($CR100,"!",VLOOKUP($CR100,$AG$3:AN$8,AN$2,FALSE))),1,TRUE)</f>
        <v>#N/A</v>
      </c>
      <c r="AO100" s="107" t="e">
        <f ca="1">VLOOKUP($AG100,INDIRECT(CONCATENATE($CR100,"!",VLOOKUP($CR100,$AG$3:AO$8,AO$2,FALSE))),1,TRUE)</f>
        <v>#N/A</v>
      </c>
      <c r="AP100" s="107" t="e">
        <f ca="1">VLOOKUP($AG100,INDIRECT(CONCATENATE($CR100,"!",VLOOKUP($CR100,$AG$3:AP$8,AP$2,FALSE))),1,TRUE)</f>
        <v>#N/A</v>
      </c>
      <c r="AQ100" s="107" t="e">
        <f ca="1">VLOOKUP($AG100,INDIRECT(CONCATENATE($CR100,"!",VLOOKUP($CR100,$AG$3:AQ$8,AQ$2,FALSE))),1,TRUE)</f>
        <v>#N/A</v>
      </c>
      <c r="AR100" s="107" t="e">
        <f ca="1">VLOOKUP($AG100,INDIRECT(CONCATENATE($CR100,"!",VLOOKUP($CR100,$AG$3:AR$8,AR$2,FALSE))),1,TRUE)</f>
        <v>#N/A</v>
      </c>
      <c r="AS100" s="107" t="e">
        <f ca="1">VLOOKUP($AG100,INDIRECT(CONCATENATE($CR100,"!",VLOOKUP($CR100,$AG$3:AS$8,AS$2,FALSE))),1,TRUE)</f>
        <v>#N/A</v>
      </c>
      <c r="AT100" s="107" t="e">
        <f ca="1">VLOOKUP($AG100,INDIRECT(CONCATENATE($CR100,"!",VLOOKUP($CR100,$AG$3:AT$8,AT$2,FALSE))),1,TRUE)</f>
        <v>#N/A</v>
      </c>
      <c r="AU100" s="107"/>
      <c r="AV100" s="107"/>
      <c r="AW100" s="107"/>
      <c r="AX100" s="107"/>
      <c r="AY100" s="107"/>
      <c r="AZ100" s="107"/>
      <c r="BA100" s="71">
        <f t="shared" si="72"/>
        <v>1</v>
      </c>
      <c r="BB100" s="64">
        <f t="shared" si="72"/>
        <v>1</v>
      </c>
      <c r="BC100" s="64">
        <f t="shared" si="73"/>
        <v>1</v>
      </c>
      <c r="BD100" s="64">
        <f t="shared" si="73"/>
        <v>1</v>
      </c>
      <c r="BE100" s="64">
        <f t="shared" si="79"/>
        <v>1</v>
      </c>
      <c r="BF100" s="64">
        <f t="shared" si="80"/>
        <v>1</v>
      </c>
      <c r="BG100" s="64">
        <f t="shared" si="81"/>
        <v>1</v>
      </c>
      <c r="BH100" s="64">
        <f t="shared" si="85"/>
        <v>1</v>
      </c>
      <c r="BI100" s="64">
        <f t="shared" si="85"/>
        <v>1</v>
      </c>
      <c r="BJ100" s="64">
        <f t="shared" si="85"/>
        <v>1</v>
      </c>
      <c r="BK100" s="64">
        <f t="shared" si="85"/>
        <v>1</v>
      </c>
      <c r="BL100" s="64">
        <f t="shared" si="85"/>
        <v>1</v>
      </c>
      <c r="BM100" s="64">
        <f t="shared" si="85"/>
        <v>1</v>
      </c>
      <c r="BU100" s="72" t="e">
        <f>HLOOKUP(AE100,$BA$10:BT100,COUNTIF($AE$7:AE100,"&lt;&gt;"&amp;""),FALSE)</f>
        <v>#N/A</v>
      </c>
      <c r="BV100" s="64">
        <f t="shared" si="82"/>
        <v>1</v>
      </c>
      <c r="BW100" s="72" t="str">
        <f t="shared" si="83"/>
        <v/>
      </c>
      <c r="BX100" s="141" t="str">
        <f ca="1">IF(OR(AE100=$BB$10,AE100=$BD$10,AE100=$BK$10,AE100=$BL$10,AE100=$BM$10),VLOOKUP(BW100,INDIRECT(CONCATENATE(CR100,"!",HLOOKUP(AE100,$CU$10:CY100,CZ100,FALSE))),1,TRUE),"")</f>
        <v/>
      </c>
      <c r="BY100" s="107" t="e">
        <f t="shared" ca="1" si="56"/>
        <v>#N/A</v>
      </c>
      <c r="BZ100" s="107" t="e">
        <f t="shared" ca="1" si="57"/>
        <v>#N/A</v>
      </c>
      <c r="CA100" s="107" t="e">
        <f t="shared" ca="1" si="58"/>
        <v>#N/A</v>
      </c>
      <c r="CB100" s="107" t="e">
        <f t="shared" ca="1" si="59"/>
        <v>#N/A</v>
      </c>
      <c r="CC100" s="107" t="e">
        <f t="shared" ca="1" si="60"/>
        <v>#VALUE!</v>
      </c>
      <c r="CD100" s="73">
        <f>Worksheet!K95</f>
        <v>0</v>
      </c>
      <c r="CE100" s="73">
        <f>Worksheet!L95</f>
        <v>0</v>
      </c>
      <c r="CF100" s="73">
        <f>Worksheet!M95</f>
        <v>0</v>
      </c>
      <c r="CG100" s="73">
        <f>Worksheet!N95</f>
        <v>0</v>
      </c>
      <c r="CH100" s="73">
        <f>Worksheet!O95</f>
        <v>0</v>
      </c>
      <c r="CI100" s="159" t="e">
        <f t="shared" ca="1" si="61"/>
        <v>#VALUE!</v>
      </c>
      <c r="CJ100" s="159" t="e">
        <f t="shared" ca="1" si="62"/>
        <v>#VALUE!</v>
      </c>
      <c r="CK100" s="159" t="e">
        <f t="shared" ca="1" si="63"/>
        <v>#VALUE!</v>
      </c>
      <c r="CL100" s="159" t="e">
        <f t="shared" ca="1" si="64"/>
        <v>#VALUE!</v>
      </c>
      <c r="CM100" s="159" t="e">
        <f t="shared" ca="1" si="65"/>
        <v>#VALUE!</v>
      </c>
      <c r="CN100" s="136" t="e">
        <f t="shared" ca="1" si="66"/>
        <v>#N/A</v>
      </c>
      <c r="CO100" s="108">
        <f>Worksheet!Q95</f>
        <v>0</v>
      </c>
      <c r="CP100" s="63" t="str">
        <f t="shared" si="67"/>
        <v>1</v>
      </c>
      <c r="CQ100" s="138" t="e">
        <f t="shared" si="68"/>
        <v>#N/A</v>
      </c>
      <c r="CR100" s="63" t="str">
        <f t="shared" si="84"/>
        <v>Standard1</v>
      </c>
      <c r="CT100" s="117" t="str">
        <f t="shared" ca="1" si="69"/>
        <v>$B$4:$P$807</v>
      </c>
      <c r="CU100" s="107" t="str">
        <f>VLOOKUP($CR100,$CT$3:CU$8,2,FALSE)</f>
        <v>$I$189:$I$348</v>
      </c>
      <c r="CV100" s="107" t="str">
        <f>VLOOKUP($CR100,$CT$3:CV$8,3,FALSE)</f>
        <v>$I$349:$I$538</v>
      </c>
      <c r="CW100" s="107" t="str">
        <f>VLOOKUP($CR100,$CT$3:CW$8,4,FALSE)</f>
        <v>$I$539:$I$609</v>
      </c>
      <c r="CX100" s="107" t="str">
        <f>VLOOKUP($CR100,$CT$3:CX$8,5,FALSE)</f>
        <v>$I$610:$I$659</v>
      </c>
      <c r="CY100" s="107" t="str">
        <f>VLOOKUP($CR100,$CT$3:CY$8,6,FALSE)</f>
        <v>$I$660:$I$719</v>
      </c>
      <c r="CZ100" s="63">
        <f>COUNTIF($CU$10:CU100,"&lt;&gt;"&amp;"")</f>
        <v>91</v>
      </c>
      <c r="DB100" s="63" t="str">
        <f t="shared" si="70"/>
        <v/>
      </c>
      <c r="DC100" s="63" t="e">
        <f t="shared" ca="1" si="71"/>
        <v>#N/A</v>
      </c>
    </row>
    <row r="101" spans="17:107" x14ac:dyDescent="0.25">
      <c r="Q101" s="64" t="e">
        <f t="shared" ref="Q101:Q120" ca="1" si="86">CONCATENATE(AE101,CQ101,AF101,BX101)</f>
        <v>#N/A</v>
      </c>
      <c r="R101" s="63" t="str">
        <f>IF(Worksheet!I96=$S$2,$S$2,IF(Worksheet!I96=$S$3,$S$3,$S$1))</f>
        <v>5502A</v>
      </c>
      <c r="S101" s="65" t="str">
        <f t="shared" ca="1" si="77"/>
        <v>*</v>
      </c>
      <c r="T101" s="60" t="e">
        <f t="shared" ref="T101:T120" si="87">CQ101</f>
        <v>#N/A</v>
      </c>
      <c r="U101" s="67">
        <f>IF(Worksheet!S96="%",ABS(Worksheet!Z96),ABS(Worksheet!U96))</f>
        <v>0</v>
      </c>
      <c r="V101" s="160">
        <f>IF(Worksheet!S96="%",Worksheet!AA96,Worksheet!S96)</f>
        <v>0</v>
      </c>
      <c r="W101" s="66" t="str">
        <f>IF(Worksheet!S96="%","",IF(Worksheet!Z96&lt;&gt;"",Worksheet!Z96,""))</f>
        <v/>
      </c>
      <c r="X101" s="66" t="str">
        <f>IF(Worksheet!S96="%","",IF(Worksheet!AA96&lt;&gt;"",Worksheet!AA96,""))</f>
        <v/>
      </c>
      <c r="Y101" s="68" t="str">
        <f t="shared" ref="Y101:Y120" si="88">IF(OR(LEFT(RIGHT(V101,2),1)="°",LEFT(RIGHT(V101,2),1)="Ω",LEFT(RIGHT(V101,2),1)=Z101),"",LEFT(RIGHT(V101,2),1))</f>
        <v/>
      </c>
      <c r="Z101" s="68" t="str">
        <f t="shared" ref="Z101:Z120" si="89">IF(RIGHT(V101,1)="Ω","O",IF(RIGHT(V101,2)="°F","DGF",IF(RIGHT(V101,2)="°C","DGC",RIGHT(V101,1))))</f>
        <v>0</v>
      </c>
      <c r="AA101" s="68" t="str">
        <f t="shared" ref="AA101:AA120" si="90">IF(X101&lt;&gt;"","AC","DC")</f>
        <v>DC</v>
      </c>
      <c r="AB101" s="68" t="str">
        <f t="shared" ref="AB101:AB120" si="91">IF(OR(Z101="DGC",Z101="DGF",Z101="O",Z101="F"),Z101,CONCATENATE(AA101,Z101))</f>
        <v>DC0</v>
      </c>
      <c r="AC101" s="68" t="str">
        <f>IF(Worksheet!H96&lt;&gt;"",Worksheet!H96,"")</f>
        <v/>
      </c>
      <c r="AD101" s="68" t="str">
        <f t="shared" ref="AD101:AD120" si="92">IF(RIGHT(AB101,2)="f","Capacitance",IF(RIGHT(AB101,1)="Z","Frequency",IF(RIGHT(AB101,1)="O","Resistance",IF(AND(RIGHT(AB101,1)="A",AC101&lt;&gt;""),CONCATENATE(AB101,$R$5,AC101,$R$5,"TURN"),""))))</f>
        <v/>
      </c>
      <c r="AE101" s="139" t="str">
        <f t="shared" ref="AE101:AE120" si="93">IF(AD101&lt;&gt;"",AD101,AB101)</f>
        <v>DC0</v>
      </c>
      <c r="AF101" s="140" t="e">
        <f>HLOOKUP(AE101,$AH$10:AZ101,COUNTIF($AE$7:AE101,"&lt;&gt;"&amp;""),FALSE)</f>
        <v>#N/A</v>
      </c>
      <c r="AG101" s="76" t="e">
        <f t="shared" ref="AG101:AG120" si="94">U101*BU101</f>
        <v>#N/A</v>
      </c>
      <c r="AH101" s="107" t="e">
        <f ca="1">VLOOKUP($AG101,INDIRECT(CONCATENATE($CR101,"!",VLOOKUP($CR101,$AG$3:AH$8,AH$2,FALSE))),1,TRUE)</f>
        <v>#N/A</v>
      </c>
      <c r="AI101" s="107" t="e">
        <f ca="1">VLOOKUP($AG101,INDIRECT(CONCATENATE($CR101,"!",VLOOKUP($CR101,$AG$3:AI$8,AI$2,FALSE))),1,TRUE)</f>
        <v>#N/A</v>
      </c>
      <c r="AJ101" s="107" t="e">
        <f ca="1">VLOOKUP($AG101,INDIRECT(CONCATENATE($CR101,"!",VLOOKUP($CR101,$AG$3:AJ$8,AJ$2,FALSE))),1,TRUE)</f>
        <v>#N/A</v>
      </c>
      <c r="AK101" s="107" t="e">
        <f ca="1">VLOOKUP($AG101,INDIRECT(CONCATENATE($CR101,"!",VLOOKUP($CR101,$AG$3:AK$8,AK$2,FALSE))),1,TRUE)</f>
        <v>#N/A</v>
      </c>
      <c r="AL101" s="107" t="e">
        <f ca="1">VLOOKUP($AG101,INDIRECT(CONCATENATE($CR101,"!",VLOOKUP($CR101,$AG$3:AL$8,AL$2,FALSE))),1,TRUE)</f>
        <v>#N/A</v>
      </c>
      <c r="AM101" s="107" t="e">
        <f ca="1">VLOOKUP($AG101,INDIRECT(CONCATENATE($CR101,"!",VLOOKUP($CR101,$AG$3:AM$8,AM$2,FALSE))),1,TRUE)</f>
        <v>#N/A</v>
      </c>
      <c r="AN101" s="107" t="e">
        <f ca="1">VLOOKUP($AG101,INDIRECT(CONCATENATE($CR101,"!",VLOOKUP($CR101,$AG$3:AN$8,AN$2,FALSE))),1,TRUE)</f>
        <v>#N/A</v>
      </c>
      <c r="AO101" s="107" t="e">
        <f ca="1">VLOOKUP($AG101,INDIRECT(CONCATENATE($CR101,"!",VLOOKUP($CR101,$AG$3:AO$8,AO$2,FALSE))),1,TRUE)</f>
        <v>#N/A</v>
      </c>
      <c r="AP101" s="107" t="e">
        <f ca="1">VLOOKUP($AG101,INDIRECT(CONCATENATE($CR101,"!",VLOOKUP($CR101,$AG$3:AP$8,AP$2,FALSE))),1,TRUE)</f>
        <v>#N/A</v>
      </c>
      <c r="AQ101" s="107" t="e">
        <f ca="1">VLOOKUP($AG101,INDIRECT(CONCATENATE($CR101,"!",VLOOKUP($CR101,$AG$3:AQ$8,AQ$2,FALSE))),1,TRUE)</f>
        <v>#N/A</v>
      </c>
      <c r="AR101" s="107" t="e">
        <f ca="1">VLOOKUP($AG101,INDIRECT(CONCATENATE($CR101,"!",VLOOKUP($CR101,$AG$3:AR$8,AR$2,FALSE))),1,TRUE)</f>
        <v>#N/A</v>
      </c>
      <c r="AS101" s="107" t="e">
        <f ca="1">VLOOKUP($AG101,INDIRECT(CONCATENATE($CR101,"!",VLOOKUP($CR101,$AG$3:AS$8,AS$2,FALSE))),1,TRUE)</f>
        <v>#N/A</v>
      </c>
      <c r="AT101" s="107" t="e">
        <f ca="1">VLOOKUP($AG101,INDIRECT(CONCATENATE($CR101,"!",VLOOKUP($CR101,$AG$3:AT$8,AT$2,FALSE))),1,TRUE)</f>
        <v>#N/A</v>
      </c>
      <c r="AU101" s="107"/>
      <c r="AV101" s="107"/>
      <c r="AW101" s="107"/>
      <c r="AX101" s="107"/>
      <c r="AY101" s="107"/>
      <c r="AZ101" s="107"/>
      <c r="BA101" s="71">
        <f t="shared" si="72"/>
        <v>1</v>
      </c>
      <c r="BB101" s="64">
        <f t="shared" si="72"/>
        <v>1</v>
      </c>
      <c r="BC101" s="64">
        <f t="shared" si="73"/>
        <v>1</v>
      </c>
      <c r="BD101" s="64">
        <f t="shared" si="73"/>
        <v>1</v>
      </c>
      <c r="BE101" s="64">
        <f t="shared" si="79"/>
        <v>1</v>
      </c>
      <c r="BF101" s="64">
        <f t="shared" si="80"/>
        <v>1</v>
      </c>
      <c r="BG101" s="64">
        <f t="shared" si="81"/>
        <v>1</v>
      </c>
      <c r="BH101" s="64">
        <f t="shared" si="85"/>
        <v>1</v>
      </c>
      <c r="BI101" s="64">
        <f t="shared" si="85"/>
        <v>1</v>
      </c>
      <c r="BJ101" s="64">
        <f t="shared" si="85"/>
        <v>1</v>
      </c>
      <c r="BK101" s="64">
        <f t="shared" si="85"/>
        <v>1</v>
      </c>
      <c r="BL101" s="64">
        <f t="shared" si="85"/>
        <v>1</v>
      </c>
      <c r="BM101" s="64">
        <f t="shared" si="85"/>
        <v>1</v>
      </c>
      <c r="BU101" s="72" t="e">
        <f>HLOOKUP(AE101,$BA$10:BT101,COUNTIF($AE$7:AE101,"&lt;&gt;"&amp;""),FALSE)</f>
        <v>#N/A</v>
      </c>
      <c r="BV101" s="64">
        <f t="shared" si="82"/>
        <v>1</v>
      </c>
      <c r="BW101" s="72" t="str">
        <f t="shared" ref="BW101:BW120" si="95">IF(W101&lt;&gt;"",IF(Z101="A",IF(W101&gt;50,W101*0.0001,BV101*W101),BV101*W101),"")</f>
        <v/>
      </c>
      <c r="BX101" s="141" t="str">
        <f ca="1">IF(OR(AE101=$BB$10,AE101=$BD$10,AE101=$BK$10,AE101=$BL$10,AE101=$BM$10),VLOOKUP(BW101,INDIRECT(CONCATENATE(CR101,"!",HLOOKUP(AE101,$CU$10:CY101,CZ101,FALSE))),1,TRUE),"")</f>
        <v/>
      </c>
      <c r="BY101" s="107" t="e">
        <f t="shared" ref="BY101:BY120" ca="1" si="96">VLOOKUP(Q101,INDIRECT(CONCATENATE(CR101,"!",$CT101)),11,FALSE)</f>
        <v>#N/A</v>
      </c>
      <c r="BZ101" s="107" t="e">
        <f t="shared" ref="BZ101:BZ120" ca="1" si="97">VLOOKUP(Q101,INDIRECT(CONCATENATE(CR101,"!",$CT101)),12,FALSE)</f>
        <v>#N/A</v>
      </c>
      <c r="CA101" s="107" t="e">
        <f t="shared" ref="CA101:CA120" ca="1" si="98">VLOOKUP(Q101,INDIRECT(CONCATENATE(CR101,"!",$CT101)),13,FALSE)</f>
        <v>#N/A</v>
      </c>
      <c r="CB101" s="107" t="e">
        <f t="shared" ref="CB101:CB120" ca="1" si="99">VLOOKUP(Q101,INDIRECT(CONCATENATE(CR101,"!",$CT101)),14,FALSE)</f>
        <v>#N/A</v>
      </c>
      <c r="CC101" s="107" t="e">
        <f t="shared" ref="CC101:CC120" ca="1" si="100">DB101/DC101</f>
        <v>#VALUE!</v>
      </c>
      <c r="CD101" s="73">
        <f>Worksheet!K96</f>
        <v>0</v>
      </c>
      <c r="CE101" s="73">
        <f>Worksheet!L96</f>
        <v>0</v>
      </c>
      <c r="CF101" s="73">
        <f>Worksheet!M96</f>
        <v>0</v>
      </c>
      <c r="CG101" s="73">
        <f>Worksheet!N96</f>
        <v>0</v>
      </c>
      <c r="CH101" s="73">
        <f>Worksheet!O96</f>
        <v>0</v>
      </c>
      <c r="CI101" s="159" t="e">
        <f t="shared" ref="CI101:CI120" ca="1" si="101">CD101*$CC101</f>
        <v>#VALUE!</v>
      </c>
      <c r="CJ101" s="159" t="e">
        <f t="shared" ref="CJ101:CJ120" ca="1" si="102">CE101*$CC101</f>
        <v>#VALUE!</v>
      </c>
      <c r="CK101" s="159" t="e">
        <f t="shared" ref="CK101:CK120" ca="1" si="103">CF101*$CC101</f>
        <v>#VALUE!</v>
      </c>
      <c r="CL101" s="159" t="e">
        <f t="shared" ref="CL101:CL120" ca="1" si="104">CG101*$CC101</f>
        <v>#VALUE!</v>
      </c>
      <c r="CM101" s="159" t="e">
        <f t="shared" ref="CM101:CM120" ca="1" si="105">CH101*$CC101</f>
        <v>#VALUE!</v>
      </c>
      <c r="CN101" s="136" t="e">
        <f t="shared" ref="CN101:CN120" ca="1" si="106">VLOOKUP(Q101,INDIRECT(CONCATENATE(CR101,"!",$CT101)),7,FALSE)</f>
        <v>#N/A</v>
      </c>
      <c r="CO101" s="108">
        <f>Worksheet!Q96</f>
        <v>0</v>
      </c>
      <c r="CP101" s="63" t="str">
        <f t="shared" ref="CP101:CP120" si="107">CONCATENATE(LEFT(CO101,LEN(CO101)-1),1)</f>
        <v>1</v>
      </c>
      <c r="CQ101" s="138" t="e">
        <f t="shared" ref="CQ101:CQ120" si="108">VALUE(CP101)*BU101</f>
        <v>#N/A</v>
      </c>
      <c r="CR101" s="63" t="str">
        <f t="shared" si="84"/>
        <v>Standard1</v>
      </c>
      <c r="CT101" s="117" t="str">
        <f t="shared" ref="CT101:CT120" ca="1" si="109">ADDRESS(4,2,1)&amp;":"&amp;ADDRESS(COUNTIF(INDIRECT(CONCATENATE(CR101,"!","C:C")),"&lt;&gt;"&amp;""),16,1)</f>
        <v>$B$4:$P$807</v>
      </c>
      <c r="CU101" s="107" t="str">
        <f>VLOOKUP($CR101,$CT$3:CU$8,2,FALSE)</f>
        <v>$I$189:$I$348</v>
      </c>
      <c r="CV101" s="107" t="str">
        <f>VLOOKUP($CR101,$CT$3:CV$8,3,FALSE)</f>
        <v>$I$349:$I$538</v>
      </c>
      <c r="CW101" s="107" t="str">
        <f>VLOOKUP($CR101,$CT$3:CW$8,4,FALSE)</f>
        <v>$I$539:$I$609</v>
      </c>
      <c r="CX101" s="107" t="str">
        <f>VLOOKUP($CR101,$CT$3:CX$8,5,FALSE)</f>
        <v>$I$610:$I$659</v>
      </c>
      <c r="CY101" s="107" t="str">
        <f>VLOOKUP($CR101,$CT$3:CY$8,6,FALSE)</f>
        <v>$I$660:$I$719</v>
      </c>
      <c r="CZ101" s="63">
        <f>COUNTIF($CU$10:CU101,"&lt;&gt;"&amp;"")</f>
        <v>92</v>
      </c>
      <c r="DB101" s="63" t="str">
        <f t="shared" ref="DB101:DB120" si="110">IF(LEFT(V101,1)="p",0.000000000001,IF(LEFT(V101)="n",0.000000001,IF(LEFT(V101,1)="µ",0.000001,IF(EXACT(LEFT(V101),"m")=TRUE,0.001,IF(OR(V101="V",V101="A",V101="Ω",V101="O",V101="Hz",V101="F",V101="DGC",V101="DGF",V101="°F",V101="°C"),1,IF(EXACT(LEFT(V101,1),"k")=TRUE,1000,IF(EXACT(LEFT(V101,1),"M")=TRUE,1000000,"")))))))</f>
        <v/>
      </c>
      <c r="DC101" s="63" t="e">
        <f t="shared" ref="DC101:DC120" ca="1" si="111">IF(LEFT(CN101,1)="p",0.000000000001,IF(LEFT(CN101,1)="n",0.000000001,IF(LEFT(CN101,1)="µ",0.000001,IF(EXACT(LEFT(CN101,1),"m")=TRUE,0.001,IF(OR(CN101="V",CN101="A",CN101="Ω",CN101="Hz",CN101="F",CN101="°F",CN101="°C"),1,IF(LEFT(CN101,1)="k",1000,IF(EXACT(LEFT(CN101,1),"M")=TRUE,1000000,"ERROR")))))))</f>
        <v>#N/A</v>
      </c>
    </row>
    <row r="102" spans="17:107" x14ac:dyDescent="0.25">
      <c r="Q102" s="64" t="e">
        <f t="shared" ca="1" si="86"/>
        <v>#N/A</v>
      </c>
      <c r="R102" s="63" t="str">
        <f>IF(Worksheet!I97=$S$2,$S$2,IF(Worksheet!I97=$S$3,$S$3,$S$1))</f>
        <v>5502A</v>
      </c>
      <c r="S102" s="65" t="str">
        <f t="shared" ca="1" si="77"/>
        <v>*</v>
      </c>
      <c r="T102" s="60" t="e">
        <f t="shared" si="87"/>
        <v>#N/A</v>
      </c>
      <c r="U102" s="67">
        <f>IF(Worksheet!S97="%",ABS(Worksheet!Z97),ABS(Worksheet!U97))</f>
        <v>0</v>
      </c>
      <c r="V102" s="160">
        <f>IF(Worksheet!S97="%",Worksheet!AA97,Worksheet!S97)</f>
        <v>0</v>
      </c>
      <c r="W102" s="66" t="str">
        <f>IF(Worksheet!S97="%","",IF(Worksheet!Z97&lt;&gt;"",Worksheet!Z97,""))</f>
        <v/>
      </c>
      <c r="X102" s="66" t="str">
        <f>IF(Worksheet!S97="%","",IF(Worksheet!AA97&lt;&gt;"",Worksheet!AA97,""))</f>
        <v/>
      </c>
      <c r="Y102" s="68" t="str">
        <f t="shared" si="88"/>
        <v/>
      </c>
      <c r="Z102" s="68" t="str">
        <f t="shared" si="89"/>
        <v>0</v>
      </c>
      <c r="AA102" s="68" t="str">
        <f t="shared" si="90"/>
        <v>DC</v>
      </c>
      <c r="AB102" s="68" t="str">
        <f t="shared" si="91"/>
        <v>DC0</v>
      </c>
      <c r="AC102" s="68" t="str">
        <f>IF(Worksheet!H97&lt;&gt;"",Worksheet!H97,"")</f>
        <v/>
      </c>
      <c r="AD102" s="68" t="str">
        <f t="shared" si="92"/>
        <v/>
      </c>
      <c r="AE102" s="139" t="str">
        <f t="shared" si="93"/>
        <v>DC0</v>
      </c>
      <c r="AF102" s="140" t="e">
        <f>HLOOKUP(AE102,$AH$10:AZ102,COUNTIF($AE$7:AE102,"&lt;&gt;"&amp;""),FALSE)</f>
        <v>#N/A</v>
      </c>
      <c r="AG102" s="76" t="e">
        <f t="shared" si="94"/>
        <v>#N/A</v>
      </c>
      <c r="AH102" s="107" t="e">
        <f ca="1">VLOOKUP($AG102,INDIRECT(CONCATENATE($CR102,"!",VLOOKUP($CR102,$AG$3:AH$8,AH$2,FALSE))),1,TRUE)</f>
        <v>#N/A</v>
      </c>
      <c r="AI102" s="107" t="e">
        <f ca="1">VLOOKUP($AG102,INDIRECT(CONCATENATE($CR102,"!",VLOOKUP($CR102,$AG$3:AI$8,AI$2,FALSE))),1,TRUE)</f>
        <v>#N/A</v>
      </c>
      <c r="AJ102" s="107" t="e">
        <f ca="1">VLOOKUP($AG102,INDIRECT(CONCATENATE($CR102,"!",VLOOKUP($CR102,$AG$3:AJ$8,AJ$2,FALSE))),1,TRUE)</f>
        <v>#N/A</v>
      </c>
      <c r="AK102" s="107" t="e">
        <f ca="1">VLOOKUP($AG102,INDIRECT(CONCATENATE($CR102,"!",VLOOKUP($CR102,$AG$3:AK$8,AK$2,FALSE))),1,TRUE)</f>
        <v>#N/A</v>
      </c>
      <c r="AL102" s="107" t="e">
        <f ca="1">VLOOKUP($AG102,INDIRECT(CONCATENATE($CR102,"!",VLOOKUP($CR102,$AG$3:AL$8,AL$2,FALSE))),1,TRUE)</f>
        <v>#N/A</v>
      </c>
      <c r="AM102" s="107" t="e">
        <f ca="1">VLOOKUP($AG102,INDIRECT(CONCATENATE($CR102,"!",VLOOKUP($CR102,$AG$3:AM$8,AM$2,FALSE))),1,TRUE)</f>
        <v>#N/A</v>
      </c>
      <c r="AN102" s="107" t="e">
        <f ca="1">VLOOKUP($AG102,INDIRECT(CONCATENATE($CR102,"!",VLOOKUP($CR102,$AG$3:AN$8,AN$2,FALSE))),1,TRUE)</f>
        <v>#N/A</v>
      </c>
      <c r="AO102" s="107" t="e">
        <f ca="1">VLOOKUP($AG102,INDIRECT(CONCATENATE($CR102,"!",VLOOKUP($CR102,$AG$3:AO$8,AO$2,FALSE))),1,TRUE)</f>
        <v>#N/A</v>
      </c>
      <c r="AP102" s="107" t="e">
        <f ca="1">VLOOKUP($AG102,INDIRECT(CONCATENATE($CR102,"!",VLOOKUP($CR102,$AG$3:AP$8,AP$2,FALSE))),1,TRUE)</f>
        <v>#N/A</v>
      </c>
      <c r="AQ102" s="107" t="e">
        <f ca="1">VLOOKUP($AG102,INDIRECT(CONCATENATE($CR102,"!",VLOOKUP($CR102,$AG$3:AQ$8,AQ$2,FALSE))),1,TRUE)</f>
        <v>#N/A</v>
      </c>
      <c r="AR102" s="107" t="e">
        <f ca="1">VLOOKUP($AG102,INDIRECT(CONCATENATE($CR102,"!",VLOOKUP($CR102,$AG$3:AR$8,AR$2,FALSE))),1,TRUE)</f>
        <v>#N/A</v>
      </c>
      <c r="AS102" s="107" t="e">
        <f ca="1">VLOOKUP($AG102,INDIRECT(CONCATENATE($CR102,"!",VLOOKUP($CR102,$AG$3:AS$8,AS$2,FALSE))),1,TRUE)</f>
        <v>#N/A</v>
      </c>
      <c r="AT102" s="107" t="e">
        <f ca="1">VLOOKUP($AG102,INDIRECT(CONCATENATE($CR102,"!",VLOOKUP($CR102,$AG$3:AT$8,AT$2,FALSE))),1,TRUE)</f>
        <v>#N/A</v>
      </c>
      <c r="AU102" s="107"/>
      <c r="AV102" s="107"/>
      <c r="AW102" s="107"/>
      <c r="AX102" s="107"/>
      <c r="AY102" s="107"/>
      <c r="AZ102" s="107"/>
      <c r="BA102" s="71">
        <f t="shared" ref="BA102:BB120" si="112">IF($V102="mV",0.001,IF($V102="µV",0.000001,IF($V102="kV",1000,1)))</f>
        <v>1</v>
      </c>
      <c r="BB102" s="64">
        <f t="shared" si="112"/>
        <v>1</v>
      </c>
      <c r="BC102" s="64">
        <f t="shared" ref="BC102:BD120" si="113">IF($V102="mA",0.001,IF($V102="µA",0.000001,IF($V102="kA",1000,1)))</f>
        <v>1</v>
      </c>
      <c r="BD102" s="64">
        <f t="shared" si="113"/>
        <v>1</v>
      </c>
      <c r="BE102" s="64">
        <f t="shared" si="79"/>
        <v>1</v>
      </c>
      <c r="BF102" s="64">
        <f t="shared" si="80"/>
        <v>1</v>
      </c>
      <c r="BG102" s="64">
        <f t="shared" si="81"/>
        <v>1</v>
      </c>
      <c r="BH102" s="64">
        <f t="shared" si="85"/>
        <v>1</v>
      </c>
      <c r="BI102" s="64">
        <f t="shared" si="85"/>
        <v>1</v>
      </c>
      <c r="BJ102" s="64">
        <f t="shared" si="85"/>
        <v>1</v>
      </c>
      <c r="BK102" s="64">
        <f t="shared" si="85"/>
        <v>1</v>
      </c>
      <c r="BL102" s="64">
        <f t="shared" si="85"/>
        <v>1</v>
      </c>
      <c r="BM102" s="64">
        <f t="shared" si="85"/>
        <v>1</v>
      </c>
      <c r="BU102" s="72" t="e">
        <f>HLOOKUP(AE102,$BA$10:BT102,COUNTIF($AE$7:AE102,"&lt;&gt;"&amp;""),FALSE)</f>
        <v>#N/A</v>
      </c>
      <c r="BV102" s="64">
        <f t="shared" si="82"/>
        <v>1</v>
      </c>
      <c r="BW102" s="72" t="str">
        <f t="shared" si="95"/>
        <v/>
      </c>
      <c r="BX102" s="141" t="str">
        <f ca="1">IF(OR(AE102=$BB$10,AE102=$BD$10,AE102=$BK$10,AE102=$BL$10,AE102=$BM$10),VLOOKUP(BW102,INDIRECT(CONCATENATE(CR102,"!",HLOOKUP(AE102,$CU$10:CY102,CZ102,FALSE))),1,TRUE),"")</f>
        <v/>
      </c>
      <c r="BY102" s="107" t="e">
        <f t="shared" ca="1" si="96"/>
        <v>#N/A</v>
      </c>
      <c r="BZ102" s="107" t="e">
        <f t="shared" ca="1" si="97"/>
        <v>#N/A</v>
      </c>
      <c r="CA102" s="107" t="e">
        <f t="shared" ca="1" si="98"/>
        <v>#N/A</v>
      </c>
      <c r="CB102" s="107" t="e">
        <f t="shared" ca="1" si="99"/>
        <v>#N/A</v>
      </c>
      <c r="CC102" s="107" t="e">
        <f t="shared" ca="1" si="100"/>
        <v>#VALUE!</v>
      </c>
      <c r="CD102" s="73">
        <f>Worksheet!K97</f>
        <v>0</v>
      </c>
      <c r="CE102" s="73">
        <f>Worksheet!L97</f>
        <v>0</v>
      </c>
      <c r="CF102" s="73">
        <f>Worksheet!M97</f>
        <v>0</v>
      </c>
      <c r="CG102" s="73">
        <f>Worksheet!N97</f>
        <v>0</v>
      </c>
      <c r="CH102" s="73">
        <f>Worksheet!O97</f>
        <v>0</v>
      </c>
      <c r="CI102" s="159" t="e">
        <f t="shared" ca="1" si="101"/>
        <v>#VALUE!</v>
      </c>
      <c r="CJ102" s="159" t="e">
        <f t="shared" ca="1" si="102"/>
        <v>#VALUE!</v>
      </c>
      <c r="CK102" s="159" t="e">
        <f t="shared" ca="1" si="103"/>
        <v>#VALUE!</v>
      </c>
      <c r="CL102" s="159" t="e">
        <f t="shared" ca="1" si="104"/>
        <v>#VALUE!</v>
      </c>
      <c r="CM102" s="159" t="e">
        <f t="shared" ca="1" si="105"/>
        <v>#VALUE!</v>
      </c>
      <c r="CN102" s="136" t="e">
        <f t="shared" ca="1" si="106"/>
        <v>#N/A</v>
      </c>
      <c r="CO102" s="108">
        <f>Worksheet!Q97</f>
        <v>0</v>
      </c>
      <c r="CP102" s="63" t="str">
        <f t="shared" si="107"/>
        <v>1</v>
      </c>
      <c r="CQ102" s="138" t="e">
        <f t="shared" si="108"/>
        <v>#N/A</v>
      </c>
      <c r="CR102" s="63" t="str">
        <f t="shared" si="84"/>
        <v>Standard1</v>
      </c>
      <c r="CT102" s="117" t="str">
        <f t="shared" ca="1" si="109"/>
        <v>$B$4:$P$807</v>
      </c>
      <c r="CU102" s="107" t="str">
        <f>VLOOKUP($CR102,$CT$3:CU$8,2,FALSE)</f>
        <v>$I$189:$I$348</v>
      </c>
      <c r="CV102" s="107" t="str">
        <f>VLOOKUP($CR102,$CT$3:CV$8,3,FALSE)</f>
        <v>$I$349:$I$538</v>
      </c>
      <c r="CW102" s="107" t="str">
        <f>VLOOKUP($CR102,$CT$3:CW$8,4,FALSE)</f>
        <v>$I$539:$I$609</v>
      </c>
      <c r="CX102" s="107" t="str">
        <f>VLOOKUP($CR102,$CT$3:CX$8,5,FALSE)</f>
        <v>$I$610:$I$659</v>
      </c>
      <c r="CY102" s="107" t="str">
        <f>VLOOKUP($CR102,$CT$3:CY$8,6,FALSE)</f>
        <v>$I$660:$I$719</v>
      </c>
      <c r="CZ102" s="63">
        <f>COUNTIF($CU$10:CU102,"&lt;&gt;"&amp;"")</f>
        <v>93</v>
      </c>
      <c r="DB102" s="63" t="str">
        <f t="shared" si="110"/>
        <v/>
      </c>
      <c r="DC102" s="63" t="e">
        <f t="shared" ca="1" si="111"/>
        <v>#N/A</v>
      </c>
    </row>
    <row r="103" spans="17:107" x14ac:dyDescent="0.25">
      <c r="Q103" s="64" t="e">
        <f t="shared" ca="1" si="86"/>
        <v>#N/A</v>
      </c>
      <c r="R103" s="63" t="str">
        <f>IF(Worksheet!I98=$S$2,$S$2,IF(Worksheet!I98=$S$3,$S$3,$S$1))</f>
        <v>5502A</v>
      </c>
      <c r="S103" s="65" t="str">
        <f t="shared" ca="1" si="77"/>
        <v>*</v>
      </c>
      <c r="T103" s="60" t="e">
        <f t="shared" si="87"/>
        <v>#N/A</v>
      </c>
      <c r="U103" s="67">
        <f>IF(Worksheet!S98="%",ABS(Worksheet!Z98),ABS(Worksheet!U98))</f>
        <v>0</v>
      </c>
      <c r="V103" s="160">
        <f>IF(Worksheet!S98="%",Worksheet!AA98,Worksheet!S98)</f>
        <v>0</v>
      </c>
      <c r="W103" s="66" t="str">
        <f>IF(Worksheet!S98="%","",IF(Worksheet!Z98&lt;&gt;"",Worksheet!Z98,""))</f>
        <v/>
      </c>
      <c r="X103" s="66" t="str">
        <f>IF(Worksheet!S98="%","",IF(Worksheet!AA98&lt;&gt;"",Worksheet!AA98,""))</f>
        <v/>
      </c>
      <c r="Y103" s="68" t="str">
        <f t="shared" si="88"/>
        <v/>
      </c>
      <c r="Z103" s="68" t="str">
        <f t="shared" si="89"/>
        <v>0</v>
      </c>
      <c r="AA103" s="68" t="str">
        <f t="shared" si="90"/>
        <v>DC</v>
      </c>
      <c r="AB103" s="68" t="str">
        <f t="shared" si="91"/>
        <v>DC0</v>
      </c>
      <c r="AC103" s="68" t="str">
        <f>IF(Worksheet!H98&lt;&gt;"",Worksheet!H98,"")</f>
        <v/>
      </c>
      <c r="AD103" s="68" t="str">
        <f t="shared" si="92"/>
        <v/>
      </c>
      <c r="AE103" s="139" t="str">
        <f t="shared" si="93"/>
        <v>DC0</v>
      </c>
      <c r="AF103" s="140" t="e">
        <f>HLOOKUP(AE103,$AH$10:AZ103,COUNTIF($AE$7:AE103,"&lt;&gt;"&amp;""),FALSE)</f>
        <v>#N/A</v>
      </c>
      <c r="AG103" s="76" t="e">
        <f t="shared" si="94"/>
        <v>#N/A</v>
      </c>
      <c r="AH103" s="107" t="e">
        <f ca="1">VLOOKUP($AG103,INDIRECT(CONCATENATE($CR103,"!",VLOOKUP($CR103,$AG$3:AH$8,AH$2,FALSE))),1,TRUE)</f>
        <v>#N/A</v>
      </c>
      <c r="AI103" s="107" t="e">
        <f ca="1">VLOOKUP($AG103,INDIRECT(CONCATENATE($CR103,"!",VLOOKUP($CR103,$AG$3:AI$8,AI$2,FALSE))),1,TRUE)</f>
        <v>#N/A</v>
      </c>
      <c r="AJ103" s="107" t="e">
        <f ca="1">VLOOKUP($AG103,INDIRECT(CONCATENATE($CR103,"!",VLOOKUP($CR103,$AG$3:AJ$8,AJ$2,FALSE))),1,TRUE)</f>
        <v>#N/A</v>
      </c>
      <c r="AK103" s="107" t="e">
        <f ca="1">VLOOKUP($AG103,INDIRECT(CONCATENATE($CR103,"!",VLOOKUP($CR103,$AG$3:AK$8,AK$2,FALSE))),1,TRUE)</f>
        <v>#N/A</v>
      </c>
      <c r="AL103" s="107" t="e">
        <f ca="1">VLOOKUP($AG103,INDIRECT(CONCATENATE($CR103,"!",VLOOKUP($CR103,$AG$3:AL$8,AL$2,FALSE))),1,TRUE)</f>
        <v>#N/A</v>
      </c>
      <c r="AM103" s="107" t="e">
        <f ca="1">VLOOKUP($AG103,INDIRECT(CONCATENATE($CR103,"!",VLOOKUP($CR103,$AG$3:AM$8,AM$2,FALSE))),1,TRUE)</f>
        <v>#N/A</v>
      </c>
      <c r="AN103" s="107" t="e">
        <f ca="1">VLOOKUP($AG103,INDIRECT(CONCATENATE($CR103,"!",VLOOKUP($CR103,$AG$3:AN$8,AN$2,FALSE))),1,TRUE)</f>
        <v>#N/A</v>
      </c>
      <c r="AO103" s="107" t="e">
        <f ca="1">VLOOKUP($AG103,INDIRECT(CONCATENATE($CR103,"!",VLOOKUP($CR103,$AG$3:AO$8,AO$2,FALSE))),1,TRUE)</f>
        <v>#N/A</v>
      </c>
      <c r="AP103" s="107" t="e">
        <f ca="1">VLOOKUP($AG103,INDIRECT(CONCATENATE($CR103,"!",VLOOKUP($CR103,$AG$3:AP$8,AP$2,FALSE))),1,TRUE)</f>
        <v>#N/A</v>
      </c>
      <c r="AQ103" s="107" t="e">
        <f ca="1">VLOOKUP($AG103,INDIRECT(CONCATENATE($CR103,"!",VLOOKUP($CR103,$AG$3:AQ$8,AQ$2,FALSE))),1,TRUE)</f>
        <v>#N/A</v>
      </c>
      <c r="AR103" s="107" t="e">
        <f ca="1">VLOOKUP($AG103,INDIRECT(CONCATENATE($CR103,"!",VLOOKUP($CR103,$AG$3:AR$8,AR$2,FALSE))),1,TRUE)</f>
        <v>#N/A</v>
      </c>
      <c r="AS103" s="107" t="e">
        <f ca="1">VLOOKUP($AG103,INDIRECT(CONCATENATE($CR103,"!",VLOOKUP($CR103,$AG$3:AS$8,AS$2,FALSE))),1,TRUE)</f>
        <v>#N/A</v>
      </c>
      <c r="AT103" s="107" t="e">
        <f ca="1">VLOOKUP($AG103,INDIRECT(CONCATENATE($CR103,"!",VLOOKUP($CR103,$AG$3:AT$8,AT$2,FALSE))),1,TRUE)</f>
        <v>#N/A</v>
      </c>
      <c r="AU103" s="107"/>
      <c r="AV103" s="107"/>
      <c r="AW103" s="107"/>
      <c r="AX103" s="107"/>
      <c r="AY103" s="107"/>
      <c r="AZ103" s="107"/>
      <c r="BA103" s="71">
        <f t="shared" si="112"/>
        <v>1</v>
      </c>
      <c r="BB103" s="64">
        <f t="shared" si="112"/>
        <v>1</v>
      </c>
      <c r="BC103" s="64">
        <f t="shared" si="113"/>
        <v>1</v>
      </c>
      <c r="BD103" s="64">
        <f t="shared" si="113"/>
        <v>1</v>
      </c>
      <c r="BE103" s="64">
        <f t="shared" si="79"/>
        <v>1</v>
      </c>
      <c r="BF103" s="64">
        <f t="shared" si="80"/>
        <v>1</v>
      </c>
      <c r="BG103" s="64">
        <f t="shared" si="81"/>
        <v>1</v>
      </c>
      <c r="BH103" s="64">
        <f t="shared" si="85"/>
        <v>1</v>
      </c>
      <c r="BI103" s="64">
        <f t="shared" si="85"/>
        <v>1</v>
      </c>
      <c r="BJ103" s="64">
        <f t="shared" si="85"/>
        <v>1</v>
      </c>
      <c r="BK103" s="64">
        <f t="shared" si="85"/>
        <v>1</v>
      </c>
      <c r="BL103" s="64">
        <f t="shared" si="85"/>
        <v>1</v>
      </c>
      <c r="BM103" s="64">
        <f t="shared" si="85"/>
        <v>1</v>
      </c>
      <c r="BU103" s="72" t="e">
        <f>HLOOKUP(AE103,$BA$10:BT103,COUNTIF($AE$7:AE103,"&lt;&gt;"&amp;""),FALSE)</f>
        <v>#N/A</v>
      </c>
      <c r="BV103" s="64">
        <f t="shared" si="82"/>
        <v>1</v>
      </c>
      <c r="BW103" s="72" t="str">
        <f t="shared" si="95"/>
        <v/>
      </c>
      <c r="BX103" s="141" t="str">
        <f ca="1">IF(OR(AE103=$BB$10,AE103=$BD$10,AE103=$BK$10,AE103=$BL$10,AE103=$BM$10),VLOOKUP(BW103,INDIRECT(CONCATENATE(CR103,"!",HLOOKUP(AE103,$CU$10:CY103,CZ103,FALSE))),1,TRUE),"")</f>
        <v/>
      </c>
      <c r="BY103" s="107" t="e">
        <f t="shared" ca="1" si="96"/>
        <v>#N/A</v>
      </c>
      <c r="BZ103" s="107" t="e">
        <f t="shared" ca="1" si="97"/>
        <v>#N/A</v>
      </c>
      <c r="CA103" s="107" t="e">
        <f t="shared" ca="1" si="98"/>
        <v>#N/A</v>
      </c>
      <c r="CB103" s="107" t="e">
        <f t="shared" ca="1" si="99"/>
        <v>#N/A</v>
      </c>
      <c r="CC103" s="107" t="e">
        <f t="shared" ca="1" si="100"/>
        <v>#VALUE!</v>
      </c>
      <c r="CD103" s="73">
        <f>Worksheet!K98</f>
        <v>0</v>
      </c>
      <c r="CE103" s="73">
        <f>Worksheet!L98</f>
        <v>0</v>
      </c>
      <c r="CF103" s="73">
        <f>Worksheet!M98</f>
        <v>0</v>
      </c>
      <c r="CG103" s="73">
        <f>Worksheet!N98</f>
        <v>0</v>
      </c>
      <c r="CH103" s="73">
        <f>Worksheet!O98</f>
        <v>0</v>
      </c>
      <c r="CI103" s="159" t="e">
        <f t="shared" ca="1" si="101"/>
        <v>#VALUE!</v>
      </c>
      <c r="CJ103" s="159" t="e">
        <f t="shared" ca="1" si="102"/>
        <v>#VALUE!</v>
      </c>
      <c r="CK103" s="159" t="e">
        <f t="shared" ca="1" si="103"/>
        <v>#VALUE!</v>
      </c>
      <c r="CL103" s="159" t="e">
        <f t="shared" ca="1" si="104"/>
        <v>#VALUE!</v>
      </c>
      <c r="CM103" s="159" t="e">
        <f t="shared" ca="1" si="105"/>
        <v>#VALUE!</v>
      </c>
      <c r="CN103" s="136" t="e">
        <f t="shared" ca="1" si="106"/>
        <v>#N/A</v>
      </c>
      <c r="CO103" s="108">
        <f>Worksheet!Q98</f>
        <v>0</v>
      </c>
      <c r="CP103" s="63" t="str">
        <f t="shared" si="107"/>
        <v>1</v>
      </c>
      <c r="CQ103" s="138" t="e">
        <f t="shared" si="108"/>
        <v>#N/A</v>
      </c>
      <c r="CR103" s="63" t="str">
        <f t="shared" si="84"/>
        <v>Standard1</v>
      </c>
      <c r="CT103" s="117" t="str">
        <f t="shared" ca="1" si="109"/>
        <v>$B$4:$P$807</v>
      </c>
      <c r="CU103" s="107" t="str">
        <f>VLOOKUP($CR103,$CT$3:CU$8,2,FALSE)</f>
        <v>$I$189:$I$348</v>
      </c>
      <c r="CV103" s="107" t="str">
        <f>VLOOKUP($CR103,$CT$3:CV$8,3,FALSE)</f>
        <v>$I$349:$I$538</v>
      </c>
      <c r="CW103" s="107" t="str">
        <f>VLOOKUP($CR103,$CT$3:CW$8,4,FALSE)</f>
        <v>$I$539:$I$609</v>
      </c>
      <c r="CX103" s="107" t="str">
        <f>VLOOKUP($CR103,$CT$3:CX$8,5,FALSE)</f>
        <v>$I$610:$I$659</v>
      </c>
      <c r="CY103" s="107" t="str">
        <f>VLOOKUP($CR103,$CT$3:CY$8,6,FALSE)</f>
        <v>$I$660:$I$719</v>
      </c>
      <c r="CZ103" s="63">
        <f>COUNTIF($CU$10:CU103,"&lt;&gt;"&amp;"")</f>
        <v>94</v>
      </c>
      <c r="DB103" s="63" t="str">
        <f t="shared" si="110"/>
        <v/>
      </c>
      <c r="DC103" s="63" t="e">
        <f t="shared" ca="1" si="111"/>
        <v>#N/A</v>
      </c>
    </row>
    <row r="104" spans="17:107" x14ac:dyDescent="0.25">
      <c r="Q104" s="64" t="e">
        <f t="shared" ca="1" si="86"/>
        <v>#N/A</v>
      </c>
      <c r="R104" s="63" t="str">
        <f>IF(Worksheet!I99=$S$2,$S$2,IF(Worksheet!I99=$S$3,$S$3,$S$1))</f>
        <v>5502A</v>
      </c>
      <c r="S104" s="65" t="str">
        <f t="shared" ca="1" si="77"/>
        <v>*</v>
      </c>
      <c r="T104" s="60" t="e">
        <f t="shared" si="87"/>
        <v>#N/A</v>
      </c>
      <c r="U104" s="67">
        <f>IF(Worksheet!S99="%",ABS(Worksheet!Z99),ABS(Worksheet!U99))</f>
        <v>0</v>
      </c>
      <c r="V104" s="160">
        <f>IF(Worksheet!S99="%",Worksheet!AA99,Worksheet!S99)</f>
        <v>0</v>
      </c>
      <c r="W104" s="66" t="str">
        <f>IF(Worksheet!S99="%","",IF(Worksheet!Z99&lt;&gt;"",Worksheet!Z99,""))</f>
        <v/>
      </c>
      <c r="X104" s="66" t="str">
        <f>IF(Worksheet!S99="%","",IF(Worksheet!AA99&lt;&gt;"",Worksheet!AA99,""))</f>
        <v/>
      </c>
      <c r="Y104" s="68" t="str">
        <f t="shared" si="88"/>
        <v/>
      </c>
      <c r="Z104" s="68" t="str">
        <f t="shared" si="89"/>
        <v>0</v>
      </c>
      <c r="AA104" s="68" t="str">
        <f t="shared" si="90"/>
        <v>DC</v>
      </c>
      <c r="AB104" s="68" t="str">
        <f t="shared" si="91"/>
        <v>DC0</v>
      </c>
      <c r="AC104" s="68" t="str">
        <f>IF(Worksheet!H99&lt;&gt;"",Worksheet!H99,"")</f>
        <v/>
      </c>
      <c r="AD104" s="68" t="str">
        <f t="shared" si="92"/>
        <v/>
      </c>
      <c r="AE104" s="139" t="str">
        <f t="shared" si="93"/>
        <v>DC0</v>
      </c>
      <c r="AF104" s="140" t="e">
        <f>HLOOKUP(AE104,$AH$10:AZ104,COUNTIF($AE$7:AE104,"&lt;&gt;"&amp;""),FALSE)</f>
        <v>#N/A</v>
      </c>
      <c r="AG104" s="76" t="e">
        <f t="shared" si="94"/>
        <v>#N/A</v>
      </c>
      <c r="AH104" s="107" t="e">
        <f ca="1">VLOOKUP($AG104,INDIRECT(CONCATENATE($CR104,"!",VLOOKUP($CR104,$AG$3:AH$8,AH$2,FALSE))),1,TRUE)</f>
        <v>#N/A</v>
      </c>
      <c r="AI104" s="107" t="e">
        <f ca="1">VLOOKUP($AG104,INDIRECT(CONCATENATE($CR104,"!",VLOOKUP($CR104,$AG$3:AI$8,AI$2,FALSE))),1,TRUE)</f>
        <v>#N/A</v>
      </c>
      <c r="AJ104" s="107" t="e">
        <f ca="1">VLOOKUP($AG104,INDIRECT(CONCATENATE($CR104,"!",VLOOKUP($CR104,$AG$3:AJ$8,AJ$2,FALSE))),1,TRUE)</f>
        <v>#N/A</v>
      </c>
      <c r="AK104" s="107" t="e">
        <f ca="1">VLOOKUP($AG104,INDIRECT(CONCATENATE($CR104,"!",VLOOKUP($CR104,$AG$3:AK$8,AK$2,FALSE))),1,TRUE)</f>
        <v>#N/A</v>
      </c>
      <c r="AL104" s="107" t="e">
        <f ca="1">VLOOKUP($AG104,INDIRECT(CONCATENATE($CR104,"!",VLOOKUP($CR104,$AG$3:AL$8,AL$2,FALSE))),1,TRUE)</f>
        <v>#N/A</v>
      </c>
      <c r="AM104" s="107" t="e">
        <f ca="1">VLOOKUP($AG104,INDIRECT(CONCATENATE($CR104,"!",VLOOKUP($CR104,$AG$3:AM$8,AM$2,FALSE))),1,TRUE)</f>
        <v>#N/A</v>
      </c>
      <c r="AN104" s="107" t="e">
        <f ca="1">VLOOKUP($AG104,INDIRECT(CONCATENATE($CR104,"!",VLOOKUP($CR104,$AG$3:AN$8,AN$2,FALSE))),1,TRUE)</f>
        <v>#N/A</v>
      </c>
      <c r="AO104" s="107" t="e">
        <f ca="1">VLOOKUP($AG104,INDIRECT(CONCATENATE($CR104,"!",VLOOKUP($CR104,$AG$3:AO$8,AO$2,FALSE))),1,TRUE)</f>
        <v>#N/A</v>
      </c>
      <c r="AP104" s="107" t="e">
        <f ca="1">VLOOKUP($AG104,INDIRECT(CONCATENATE($CR104,"!",VLOOKUP($CR104,$AG$3:AP$8,AP$2,FALSE))),1,TRUE)</f>
        <v>#N/A</v>
      </c>
      <c r="AQ104" s="107" t="e">
        <f ca="1">VLOOKUP($AG104,INDIRECT(CONCATENATE($CR104,"!",VLOOKUP($CR104,$AG$3:AQ$8,AQ$2,FALSE))),1,TRUE)</f>
        <v>#N/A</v>
      </c>
      <c r="AR104" s="107" t="e">
        <f ca="1">VLOOKUP($AG104,INDIRECT(CONCATENATE($CR104,"!",VLOOKUP($CR104,$AG$3:AR$8,AR$2,FALSE))),1,TRUE)</f>
        <v>#N/A</v>
      </c>
      <c r="AS104" s="107" t="e">
        <f ca="1">VLOOKUP($AG104,INDIRECT(CONCATENATE($CR104,"!",VLOOKUP($CR104,$AG$3:AS$8,AS$2,FALSE))),1,TRUE)</f>
        <v>#N/A</v>
      </c>
      <c r="AT104" s="107" t="e">
        <f ca="1">VLOOKUP($AG104,INDIRECT(CONCATENATE($CR104,"!",VLOOKUP($CR104,$AG$3:AT$8,AT$2,FALSE))),1,TRUE)</f>
        <v>#N/A</v>
      </c>
      <c r="AU104" s="107"/>
      <c r="AV104" s="107"/>
      <c r="AW104" s="107"/>
      <c r="AX104" s="107"/>
      <c r="AY104" s="107"/>
      <c r="AZ104" s="107"/>
      <c r="BA104" s="71">
        <f t="shared" si="112"/>
        <v>1</v>
      </c>
      <c r="BB104" s="64">
        <f t="shared" si="112"/>
        <v>1</v>
      </c>
      <c r="BC104" s="64">
        <f t="shared" si="113"/>
        <v>1</v>
      </c>
      <c r="BD104" s="64">
        <f t="shared" si="113"/>
        <v>1</v>
      </c>
      <c r="BE104" s="64">
        <f t="shared" si="79"/>
        <v>1</v>
      </c>
      <c r="BF104" s="64">
        <f t="shared" si="80"/>
        <v>1</v>
      </c>
      <c r="BG104" s="64">
        <f t="shared" si="81"/>
        <v>1</v>
      </c>
      <c r="BH104" s="64">
        <f t="shared" si="85"/>
        <v>1</v>
      </c>
      <c r="BI104" s="64">
        <f t="shared" si="85"/>
        <v>1</v>
      </c>
      <c r="BJ104" s="64">
        <f t="shared" si="85"/>
        <v>1</v>
      </c>
      <c r="BK104" s="64">
        <f t="shared" si="85"/>
        <v>1</v>
      </c>
      <c r="BL104" s="64">
        <f t="shared" si="85"/>
        <v>1</v>
      </c>
      <c r="BM104" s="64">
        <f t="shared" si="85"/>
        <v>1</v>
      </c>
      <c r="BU104" s="72" t="e">
        <f>HLOOKUP(AE104,$BA$10:BT104,COUNTIF($AE$7:AE104,"&lt;&gt;"&amp;""),FALSE)</f>
        <v>#N/A</v>
      </c>
      <c r="BV104" s="64">
        <f t="shared" si="82"/>
        <v>1</v>
      </c>
      <c r="BW104" s="72" t="str">
        <f t="shared" si="95"/>
        <v/>
      </c>
      <c r="BX104" s="141" t="str">
        <f ca="1">IF(OR(AE104=$BB$10,AE104=$BD$10,AE104=$BK$10,AE104=$BL$10,AE104=$BM$10),VLOOKUP(BW104,INDIRECT(CONCATENATE(CR104,"!",HLOOKUP(AE104,$CU$10:CY104,CZ104,FALSE))),1,TRUE),"")</f>
        <v/>
      </c>
      <c r="BY104" s="107" t="e">
        <f t="shared" ca="1" si="96"/>
        <v>#N/A</v>
      </c>
      <c r="BZ104" s="107" t="e">
        <f t="shared" ca="1" si="97"/>
        <v>#N/A</v>
      </c>
      <c r="CA104" s="107" t="e">
        <f t="shared" ca="1" si="98"/>
        <v>#N/A</v>
      </c>
      <c r="CB104" s="107" t="e">
        <f t="shared" ca="1" si="99"/>
        <v>#N/A</v>
      </c>
      <c r="CC104" s="107" t="e">
        <f t="shared" ca="1" si="100"/>
        <v>#VALUE!</v>
      </c>
      <c r="CD104" s="73">
        <f>Worksheet!K99</f>
        <v>0</v>
      </c>
      <c r="CE104" s="73">
        <f>Worksheet!L99</f>
        <v>0</v>
      </c>
      <c r="CF104" s="73">
        <f>Worksheet!M99</f>
        <v>0</v>
      </c>
      <c r="CG104" s="73">
        <f>Worksheet!N99</f>
        <v>0</v>
      </c>
      <c r="CH104" s="73">
        <f>Worksheet!O99</f>
        <v>0</v>
      </c>
      <c r="CI104" s="159" t="e">
        <f t="shared" ca="1" si="101"/>
        <v>#VALUE!</v>
      </c>
      <c r="CJ104" s="159" t="e">
        <f t="shared" ca="1" si="102"/>
        <v>#VALUE!</v>
      </c>
      <c r="CK104" s="159" t="e">
        <f t="shared" ca="1" si="103"/>
        <v>#VALUE!</v>
      </c>
      <c r="CL104" s="159" t="e">
        <f t="shared" ca="1" si="104"/>
        <v>#VALUE!</v>
      </c>
      <c r="CM104" s="159" t="e">
        <f t="shared" ca="1" si="105"/>
        <v>#VALUE!</v>
      </c>
      <c r="CN104" s="136" t="e">
        <f t="shared" ca="1" si="106"/>
        <v>#N/A</v>
      </c>
      <c r="CO104" s="108">
        <f>Worksheet!Q99</f>
        <v>0</v>
      </c>
      <c r="CP104" s="63" t="str">
        <f t="shared" si="107"/>
        <v>1</v>
      </c>
      <c r="CQ104" s="138" t="e">
        <f t="shared" si="108"/>
        <v>#N/A</v>
      </c>
      <c r="CR104" s="63" t="str">
        <f t="shared" si="84"/>
        <v>Standard1</v>
      </c>
      <c r="CT104" s="117" t="str">
        <f t="shared" ca="1" si="109"/>
        <v>$B$4:$P$807</v>
      </c>
      <c r="CU104" s="107" t="str">
        <f>VLOOKUP($CR104,$CT$3:CU$8,2,FALSE)</f>
        <v>$I$189:$I$348</v>
      </c>
      <c r="CV104" s="107" t="str">
        <f>VLOOKUP($CR104,$CT$3:CV$8,3,FALSE)</f>
        <v>$I$349:$I$538</v>
      </c>
      <c r="CW104" s="107" t="str">
        <f>VLOOKUP($CR104,$CT$3:CW$8,4,FALSE)</f>
        <v>$I$539:$I$609</v>
      </c>
      <c r="CX104" s="107" t="str">
        <f>VLOOKUP($CR104,$CT$3:CX$8,5,FALSE)</f>
        <v>$I$610:$I$659</v>
      </c>
      <c r="CY104" s="107" t="str">
        <f>VLOOKUP($CR104,$CT$3:CY$8,6,FALSE)</f>
        <v>$I$660:$I$719</v>
      </c>
      <c r="CZ104" s="63">
        <f>COUNTIF($CU$10:CU104,"&lt;&gt;"&amp;"")</f>
        <v>95</v>
      </c>
      <c r="DB104" s="63" t="str">
        <f t="shared" si="110"/>
        <v/>
      </c>
      <c r="DC104" s="63" t="e">
        <f t="shared" ca="1" si="111"/>
        <v>#N/A</v>
      </c>
    </row>
    <row r="105" spans="17:107" x14ac:dyDescent="0.25">
      <c r="Q105" s="64" t="e">
        <f t="shared" ca="1" si="86"/>
        <v>#N/A</v>
      </c>
      <c r="R105" s="63" t="str">
        <f>IF(Worksheet!I100=$S$2,$S$2,IF(Worksheet!I100=$S$3,$S$3,$S$1))</f>
        <v>5502A</v>
      </c>
      <c r="S105" s="65" t="str">
        <f t="shared" ca="1" si="77"/>
        <v>*</v>
      </c>
      <c r="T105" s="60" t="e">
        <f t="shared" si="87"/>
        <v>#N/A</v>
      </c>
      <c r="U105" s="67">
        <f>IF(Worksheet!S100="%",ABS(Worksheet!Z100),ABS(Worksheet!U100))</f>
        <v>0</v>
      </c>
      <c r="V105" s="160">
        <f>IF(Worksheet!S100="%",Worksheet!AA100,Worksheet!S100)</f>
        <v>0</v>
      </c>
      <c r="W105" s="66" t="str">
        <f>IF(Worksheet!S100="%","",IF(Worksheet!Z100&lt;&gt;"",Worksheet!Z100,""))</f>
        <v/>
      </c>
      <c r="X105" s="66" t="str">
        <f>IF(Worksheet!S100="%","",IF(Worksheet!AA100&lt;&gt;"",Worksheet!AA100,""))</f>
        <v/>
      </c>
      <c r="Y105" s="68" t="str">
        <f t="shared" si="88"/>
        <v/>
      </c>
      <c r="Z105" s="68" t="str">
        <f t="shared" si="89"/>
        <v>0</v>
      </c>
      <c r="AA105" s="68" t="str">
        <f t="shared" si="90"/>
        <v>DC</v>
      </c>
      <c r="AB105" s="68" t="str">
        <f t="shared" si="91"/>
        <v>DC0</v>
      </c>
      <c r="AC105" s="68" t="str">
        <f>IF(Worksheet!H100&lt;&gt;"",Worksheet!H100,"")</f>
        <v/>
      </c>
      <c r="AD105" s="68" t="str">
        <f t="shared" si="92"/>
        <v/>
      </c>
      <c r="AE105" s="139" t="str">
        <f t="shared" si="93"/>
        <v>DC0</v>
      </c>
      <c r="AF105" s="140" t="e">
        <f>HLOOKUP(AE105,$AH$10:AZ105,COUNTIF($AE$7:AE105,"&lt;&gt;"&amp;""),FALSE)</f>
        <v>#N/A</v>
      </c>
      <c r="AG105" s="76" t="e">
        <f t="shared" si="94"/>
        <v>#N/A</v>
      </c>
      <c r="AH105" s="107" t="e">
        <f ca="1">VLOOKUP($AG105,INDIRECT(CONCATENATE($CR105,"!",VLOOKUP($CR105,$AG$3:AH$8,AH$2,FALSE))),1,TRUE)</f>
        <v>#N/A</v>
      </c>
      <c r="AI105" s="107" t="e">
        <f ca="1">VLOOKUP($AG105,INDIRECT(CONCATENATE($CR105,"!",VLOOKUP($CR105,$AG$3:AI$8,AI$2,FALSE))),1,TRUE)</f>
        <v>#N/A</v>
      </c>
      <c r="AJ105" s="107" t="e">
        <f ca="1">VLOOKUP($AG105,INDIRECT(CONCATENATE($CR105,"!",VLOOKUP($CR105,$AG$3:AJ$8,AJ$2,FALSE))),1,TRUE)</f>
        <v>#N/A</v>
      </c>
      <c r="AK105" s="107" t="e">
        <f ca="1">VLOOKUP($AG105,INDIRECT(CONCATENATE($CR105,"!",VLOOKUP($CR105,$AG$3:AK$8,AK$2,FALSE))),1,TRUE)</f>
        <v>#N/A</v>
      </c>
      <c r="AL105" s="107" t="e">
        <f ca="1">VLOOKUP($AG105,INDIRECT(CONCATENATE($CR105,"!",VLOOKUP($CR105,$AG$3:AL$8,AL$2,FALSE))),1,TRUE)</f>
        <v>#N/A</v>
      </c>
      <c r="AM105" s="107" t="e">
        <f ca="1">VLOOKUP($AG105,INDIRECT(CONCATENATE($CR105,"!",VLOOKUP($CR105,$AG$3:AM$8,AM$2,FALSE))),1,TRUE)</f>
        <v>#N/A</v>
      </c>
      <c r="AN105" s="107" t="e">
        <f ca="1">VLOOKUP($AG105,INDIRECT(CONCATENATE($CR105,"!",VLOOKUP($CR105,$AG$3:AN$8,AN$2,FALSE))),1,TRUE)</f>
        <v>#N/A</v>
      </c>
      <c r="AO105" s="107" t="e">
        <f ca="1">VLOOKUP($AG105,INDIRECT(CONCATENATE($CR105,"!",VLOOKUP($CR105,$AG$3:AO$8,AO$2,FALSE))),1,TRUE)</f>
        <v>#N/A</v>
      </c>
      <c r="AP105" s="107" t="e">
        <f ca="1">VLOOKUP($AG105,INDIRECT(CONCATENATE($CR105,"!",VLOOKUP($CR105,$AG$3:AP$8,AP$2,FALSE))),1,TRUE)</f>
        <v>#N/A</v>
      </c>
      <c r="AQ105" s="107" t="e">
        <f ca="1">VLOOKUP($AG105,INDIRECT(CONCATENATE($CR105,"!",VLOOKUP($CR105,$AG$3:AQ$8,AQ$2,FALSE))),1,TRUE)</f>
        <v>#N/A</v>
      </c>
      <c r="AR105" s="107" t="e">
        <f ca="1">VLOOKUP($AG105,INDIRECT(CONCATENATE($CR105,"!",VLOOKUP($CR105,$AG$3:AR$8,AR$2,FALSE))),1,TRUE)</f>
        <v>#N/A</v>
      </c>
      <c r="AS105" s="107" t="e">
        <f ca="1">VLOOKUP($AG105,INDIRECT(CONCATENATE($CR105,"!",VLOOKUP($CR105,$AG$3:AS$8,AS$2,FALSE))),1,TRUE)</f>
        <v>#N/A</v>
      </c>
      <c r="AT105" s="107" t="e">
        <f ca="1">VLOOKUP($AG105,INDIRECT(CONCATENATE($CR105,"!",VLOOKUP($CR105,$AG$3:AT$8,AT$2,FALSE))),1,TRUE)</f>
        <v>#N/A</v>
      </c>
      <c r="AU105" s="107"/>
      <c r="AV105" s="107"/>
      <c r="AW105" s="107"/>
      <c r="AX105" s="107"/>
      <c r="AY105" s="107"/>
      <c r="AZ105" s="107"/>
      <c r="BA105" s="71">
        <f t="shared" si="112"/>
        <v>1</v>
      </c>
      <c r="BB105" s="64">
        <f t="shared" si="112"/>
        <v>1</v>
      </c>
      <c r="BC105" s="64">
        <f t="shared" si="113"/>
        <v>1</v>
      </c>
      <c r="BD105" s="64">
        <f t="shared" si="113"/>
        <v>1</v>
      </c>
      <c r="BE105" s="64">
        <f t="shared" si="79"/>
        <v>1</v>
      </c>
      <c r="BF105" s="64">
        <f t="shared" si="80"/>
        <v>1</v>
      </c>
      <c r="BG105" s="64">
        <f t="shared" si="81"/>
        <v>1</v>
      </c>
      <c r="BH105" s="64">
        <f t="shared" si="85"/>
        <v>1</v>
      </c>
      <c r="BI105" s="64">
        <f t="shared" si="85"/>
        <v>1</v>
      </c>
      <c r="BJ105" s="64">
        <f t="shared" si="85"/>
        <v>1</v>
      </c>
      <c r="BK105" s="64">
        <f t="shared" si="85"/>
        <v>1</v>
      </c>
      <c r="BL105" s="64">
        <f t="shared" si="85"/>
        <v>1</v>
      </c>
      <c r="BM105" s="64">
        <f t="shared" si="85"/>
        <v>1</v>
      </c>
      <c r="BU105" s="72" t="e">
        <f>HLOOKUP(AE105,$BA$10:BT105,COUNTIF($AE$7:AE105,"&lt;&gt;"&amp;""),FALSE)</f>
        <v>#N/A</v>
      </c>
      <c r="BV105" s="64">
        <f t="shared" si="82"/>
        <v>1</v>
      </c>
      <c r="BW105" s="72" t="str">
        <f t="shared" si="95"/>
        <v/>
      </c>
      <c r="BX105" s="141" t="str">
        <f ca="1">IF(OR(AE105=$BB$10,AE105=$BD$10,AE105=$BK$10,AE105=$BL$10,AE105=$BM$10),VLOOKUP(BW105,INDIRECT(CONCATENATE(CR105,"!",HLOOKUP(AE105,$CU$10:CY105,CZ105,FALSE))),1,TRUE),"")</f>
        <v/>
      </c>
      <c r="BY105" s="107" t="e">
        <f t="shared" ca="1" si="96"/>
        <v>#N/A</v>
      </c>
      <c r="BZ105" s="107" t="e">
        <f t="shared" ca="1" si="97"/>
        <v>#N/A</v>
      </c>
      <c r="CA105" s="107" t="e">
        <f t="shared" ca="1" si="98"/>
        <v>#N/A</v>
      </c>
      <c r="CB105" s="107" t="e">
        <f t="shared" ca="1" si="99"/>
        <v>#N/A</v>
      </c>
      <c r="CC105" s="107" t="e">
        <f t="shared" ca="1" si="100"/>
        <v>#VALUE!</v>
      </c>
      <c r="CD105" s="73">
        <f>Worksheet!K100</f>
        <v>0</v>
      </c>
      <c r="CE105" s="73">
        <f>Worksheet!L100</f>
        <v>0</v>
      </c>
      <c r="CF105" s="73">
        <f>Worksheet!M100</f>
        <v>0</v>
      </c>
      <c r="CG105" s="73">
        <f>Worksheet!N100</f>
        <v>0</v>
      </c>
      <c r="CH105" s="73">
        <f>Worksheet!O100</f>
        <v>0</v>
      </c>
      <c r="CI105" s="159" t="e">
        <f t="shared" ca="1" si="101"/>
        <v>#VALUE!</v>
      </c>
      <c r="CJ105" s="159" t="e">
        <f t="shared" ca="1" si="102"/>
        <v>#VALUE!</v>
      </c>
      <c r="CK105" s="159" t="e">
        <f t="shared" ca="1" si="103"/>
        <v>#VALUE!</v>
      </c>
      <c r="CL105" s="159" t="e">
        <f t="shared" ca="1" si="104"/>
        <v>#VALUE!</v>
      </c>
      <c r="CM105" s="159" t="e">
        <f t="shared" ca="1" si="105"/>
        <v>#VALUE!</v>
      </c>
      <c r="CN105" s="136" t="e">
        <f t="shared" ca="1" si="106"/>
        <v>#N/A</v>
      </c>
      <c r="CO105" s="108">
        <f>Worksheet!Q100</f>
        <v>0</v>
      </c>
      <c r="CP105" s="63" t="str">
        <f t="shared" si="107"/>
        <v>1</v>
      </c>
      <c r="CQ105" s="138" t="e">
        <f t="shared" si="108"/>
        <v>#N/A</v>
      </c>
      <c r="CR105" s="63" t="str">
        <f t="shared" si="84"/>
        <v>Standard1</v>
      </c>
      <c r="CT105" s="117" t="str">
        <f t="shared" ca="1" si="109"/>
        <v>$B$4:$P$807</v>
      </c>
      <c r="CU105" s="107" t="str">
        <f>VLOOKUP($CR105,$CT$3:CU$8,2,FALSE)</f>
        <v>$I$189:$I$348</v>
      </c>
      <c r="CV105" s="107" t="str">
        <f>VLOOKUP($CR105,$CT$3:CV$8,3,FALSE)</f>
        <v>$I$349:$I$538</v>
      </c>
      <c r="CW105" s="107" t="str">
        <f>VLOOKUP($CR105,$CT$3:CW$8,4,FALSE)</f>
        <v>$I$539:$I$609</v>
      </c>
      <c r="CX105" s="107" t="str">
        <f>VLOOKUP($CR105,$CT$3:CX$8,5,FALSE)</f>
        <v>$I$610:$I$659</v>
      </c>
      <c r="CY105" s="107" t="str">
        <f>VLOOKUP($CR105,$CT$3:CY$8,6,FALSE)</f>
        <v>$I$660:$I$719</v>
      </c>
      <c r="CZ105" s="63">
        <f>COUNTIF($CU$10:CU105,"&lt;&gt;"&amp;"")</f>
        <v>96</v>
      </c>
      <c r="DB105" s="63" t="str">
        <f t="shared" si="110"/>
        <v/>
      </c>
      <c r="DC105" s="63" t="e">
        <f t="shared" ca="1" si="111"/>
        <v>#N/A</v>
      </c>
    </row>
    <row r="106" spans="17:107" x14ac:dyDescent="0.25">
      <c r="Q106" s="64" t="e">
        <f t="shared" ca="1" si="86"/>
        <v>#N/A</v>
      </c>
      <c r="R106" s="63" t="str">
        <f>IF(Worksheet!I101=$S$2,$S$2,IF(Worksheet!I101=$S$3,$S$3,$S$1))</f>
        <v>5502A</v>
      </c>
      <c r="S106" s="65" t="str">
        <f t="shared" ca="1" si="77"/>
        <v>*</v>
      </c>
      <c r="T106" s="60" t="e">
        <f t="shared" si="87"/>
        <v>#N/A</v>
      </c>
      <c r="U106" s="67">
        <f>IF(Worksheet!S101="%",ABS(Worksheet!Z101),ABS(Worksheet!U101))</f>
        <v>0</v>
      </c>
      <c r="V106" s="160">
        <f>IF(Worksheet!S101="%",Worksheet!AA101,Worksheet!S101)</f>
        <v>0</v>
      </c>
      <c r="W106" s="66" t="str">
        <f>IF(Worksheet!S101="%","",IF(Worksheet!Z101&lt;&gt;"",Worksheet!Z101,""))</f>
        <v/>
      </c>
      <c r="X106" s="66" t="str">
        <f>IF(Worksheet!S101="%","",IF(Worksheet!AA101&lt;&gt;"",Worksheet!AA101,""))</f>
        <v/>
      </c>
      <c r="Y106" s="68" t="str">
        <f t="shared" si="88"/>
        <v/>
      </c>
      <c r="Z106" s="68" t="str">
        <f t="shared" si="89"/>
        <v>0</v>
      </c>
      <c r="AA106" s="68" t="str">
        <f t="shared" si="90"/>
        <v>DC</v>
      </c>
      <c r="AB106" s="68" t="str">
        <f t="shared" si="91"/>
        <v>DC0</v>
      </c>
      <c r="AC106" s="68" t="str">
        <f>IF(Worksheet!H101&lt;&gt;"",Worksheet!H101,"")</f>
        <v/>
      </c>
      <c r="AD106" s="68" t="str">
        <f t="shared" si="92"/>
        <v/>
      </c>
      <c r="AE106" s="139" t="str">
        <f t="shared" si="93"/>
        <v>DC0</v>
      </c>
      <c r="AF106" s="140" t="e">
        <f>HLOOKUP(AE106,$AH$10:AZ106,COUNTIF($AE$7:AE106,"&lt;&gt;"&amp;""),FALSE)</f>
        <v>#N/A</v>
      </c>
      <c r="AG106" s="76" t="e">
        <f t="shared" si="94"/>
        <v>#N/A</v>
      </c>
      <c r="AH106" s="107" t="e">
        <f ca="1">VLOOKUP($AG106,INDIRECT(CONCATENATE($CR106,"!",VLOOKUP($CR106,$AG$3:AH$8,AH$2,FALSE))),1,TRUE)</f>
        <v>#N/A</v>
      </c>
      <c r="AI106" s="107" t="e">
        <f ca="1">VLOOKUP($AG106,INDIRECT(CONCATENATE($CR106,"!",VLOOKUP($CR106,$AG$3:AI$8,AI$2,FALSE))),1,TRUE)</f>
        <v>#N/A</v>
      </c>
      <c r="AJ106" s="107" t="e">
        <f ca="1">VLOOKUP($AG106,INDIRECT(CONCATENATE($CR106,"!",VLOOKUP($CR106,$AG$3:AJ$8,AJ$2,FALSE))),1,TRUE)</f>
        <v>#N/A</v>
      </c>
      <c r="AK106" s="107" t="e">
        <f ca="1">VLOOKUP($AG106,INDIRECT(CONCATENATE($CR106,"!",VLOOKUP($CR106,$AG$3:AK$8,AK$2,FALSE))),1,TRUE)</f>
        <v>#N/A</v>
      </c>
      <c r="AL106" s="107" t="e">
        <f ca="1">VLOOKUP($AG106,INDIRECT(CONCATENATE($CR106,"!",VLOOKUP($CR106,$AG$3:AL$8,AL$2,FALSE))),1,TRUE)</f>
        <v>#N/A</v>
      </c>
      <c r="AM106" s="107" t="e">
        <f ca="1">VLOOKUP($AG106,INDIRECT(CONCATENATE($CR106,"!",VLOOKUP($CR106,$AG$3:AM$8,AM$2,FALSE))),1,TRUE)</f>
        <v>#N/A</v>
      </c>
      <c r="AN106" s="107" t="e">
        <f ca="1">VLOOKUP($AG106,INDIRECT(CONCATENATE($CR106,"!",VLOOKUP($CR106,$AG$3:AN$8,AN$2,FALSE))),1,TRUE)</f>
        <v>#N/A</v>
      </c>
      <c r="AO106" s="107" t="e">
        <f ca="1">VLOOKUP($AG106,INDIRECT(CONCATENATE($CR106,"!",VLOOKUP($CR106,$AG$3:AO$8,AO$2,FALSE))),1,TRUE)</f>
        <v>#N/A</v>
      </c>
      <c r="AP106" s="107" t="e">
        <f ca="1">VLOOKUP($AG106,INDIRECT(CONCATENATE($CR106,"!",VLOOKUP($CR106,$AG$3:AP$8,AP$2,FALSE))),1,TRUE)</f>
        <v>#N/A</v>
      </c>
      <c r="AQ106" s="107" t="e">
        <f ca="1">VLOOKUP($AG106,INDIRECT(CONCATENATE($CR106,"!",VLOOKUP($CR106,$AG$3:AQ$8,AQ$2,FALSE))),1,TRUE)</f>
        <v>#N/A</v>
      </c>
      <c r="AR106" s="107" t="e">
        <f ca="1">VLOOKUP($AG106,INDIRECT(CONCATENATE($CR106,"!",VLOOKUP($CR106,$AG$3:AR$8,AR$2,FALSE))),1,TRUE)</f>
        <v>#N/A</v>
      </c>
      <c r="AS106" s="107" t="e">
        <f ca="1">VLOOKUP($AG106,INDIRECT(CONCATENATE($CR106,"!",VLOOKUP($CR106,$AG$3:AS$8,AS$2,FALSE))),1,TRUE)</f>
        <v>#N/A</v>
      </c>
      <c r="AT106" s="107" t="e">
        <f ca="1">VLOOKUP($AG106,INDIRECT(CONCATENATE($CR106,"!",VLOOKUP($CR106,$AG$3:AT$8,AT$2,FALSE))),1,TRUE)</f>
        <v>#N/A</v>
      </c>
      <c r="AU106" s="107"/>
      <c r="AV106" s="107"/>
      <c r="AW106" s="107"/>
      <c r="AX106" s="107"/>
      <c r="AY106" s="107"/>
      <c r="AZ106" s="107"/>
      <c r="BA106" s="71">
        <f t="shared" si="112"/>
        <v>1</v>
      </c>
      <c r="BB106" s="64">
        <f t="shared" si="112"/>
        <v>1</v>
      </c>
      <c r="BC106" s="64">
        <f t="shared" si="113"/>
        <v>1</v>
      </c>
      <c r="BD106" s="64">
        <f t="shared" si="113"/>
        <v>1</v>
      </c>
      <c r="BE106" s="64">
        <f t="shared" si="79"/>
        <v>1</v>
      </c>
      <c r="BF106" s="64">
        <f t="shared" si="80"/>
        <v>1</v>
      </c>
      <c r="BG106" s="64">
        <f t="shared" si="81"/>
        <v>1</v>
      </c>
      <c r="BH106" s="64">
        <f t="shared" si="85"/>
        <v>1</v>
      </c>
      <c r="BI106" s="64">
        <f t="shared" si="85"/>
        <v>1</v>
      </c>
      <c r="BJ106" s="64">
        <f t="shared" si="85"/>
        <v>1</v>
      </c>
      <c r="BK106" s="64">
        <f t="shared" si="85"/>
        <v>1</v>
      </c>
      <c r="BL106" s="64">
        <f t="shared" si="85"/>
        <v>1</v>
      </c>
      <c r="BM106" s="64">
        <f t="shared" si="85"/>
        <v>1</v>
      </c>
      <c r="BU106" s="72" t="e">
        <f>HLOOKUP(AE106,$BA$10:BT106,COUNTIF($AE$7:AE106,"&lt;&gt;"&amp;""),FALSE)</f>
        <v>#N/A</v>
      </c>
      <c r="BV106" s="64">
        <f t="shared" si="82"/>
        <v>1</v>
      </c>
      <c r="BW106" s="72" t="str">
        <f t="shared" si="95"/>
        <v/>
      </c>
      <c r="BX106" s="141" t="str">
        <f ca="1">IF(OR(AE106=$BB$10,AE106=$BD$10,AE106=$BK$10,AE106=$BL$10,AE106=$BM$10),VLOOKUP(BW106,INDIRECT(CONCATENATE(CR106,"!",HLOOKUP(AE106,$CU$10:CY106,CZ106,FALSE))),1,TRUE),"")</f>
        <v/>
      </c>
      <c r="BY106" s="107" t="e">
        <f t="shared" ca="1" si="96"/>
        <v>#N/A</v>
      </c>
      <c r="BZ106" s="107" t="e">
        <f t="shared" ca="1" si="97"/>
        <v>#N/A</v>
      </c>
      <c r="CA106" s="107" t="e">
        <f t="shared" ca="1" si="98"/>
        <v>#N/A</v>
      </c>
      <c r="CB106" s="107" t="e">
        <f t="shared" ca="1" si="99"/>
        <v>#N/A</v>
      </c>
      <c r="CC106" s="107" t="e">
        <f t="shared" ca="1" si="100"/>
        <v>#VALUE!</v>
      </c>
      <c r="CD106" s="73">
        <f>Worksheet!K101</f>
        <v>0</v>
      </c>
      <c r="CE106" s="73">
        <f>Worksheet!L101</f>
        <v>0</v>
      </c>
      <c r="CF106" s="73">
        <f>Worksheet!M101</f>
        <v>0</v>
      </c>
      <c r="CG106" s="73">
        <f>Worksheet!N101</f>
        <v>0</v>
      </c>
      <c r="CH106" s="73">
        <f>Worksheet!O101</f>
        <v>0</v>
      </c>
      <c r="CI106" s="159" t="e">
        <f t="shared" ca="1" si="101"/>
        <v>#VALUE!</v>
      </c>
      <c r="CJ106" s="159" t="e">
        <f t="shared" ca="1" si="102"/>
        <v>#VALUE!</v>
      </c>
      <c r="CK106" s="159" t="e">
        <f t="shared" ca="1" si="103"/>
        <v>#VALUE!</v>
      </c>
      <c r="CL106" s="159" t="e">
        <f t="shared" ca="1" si="104"/>
        <v>#VALUE!</v>
      </c>
      <c r="CM106" s="159" t="e">
        <f t="shared" ca="1" si="105"/>
        <v>#VALUE!</v>
      </c>
      <c r="CN106" s="136" t="e">
        <f t="shared" ca="1" si="106"/>
        <v>#N/A</v>
      </c>
      <c r="CO106" s="108">
        <f>Worksheet!Q101</f>
        <v>0</v>
      </c>
      <c r="CP106" s="63" t="str">
        <f t="shared" si="107"/>
        <v>1</v>
      </c>
      <c r="CQ106" s="138" t="e">
        <f t="shared" si="108"/>
        <v>#N/A</v>
      </c>
      <c r="CR106" s="63" t="str">
        <f t="shared" si="84"/>
        <v>Standard1</v>
      </c>
      <c r="CT106" s="117" t="str">
        <f t="shared" ca="1" si="109"/>
        <v>$B$4:$P$807</v>
      </c>
      <c r="CU106" s="107" t="str">
        <f>VLOOKUP($CR106,$CT$3:CU$8,2,FALSE)</f>
        <v>$I$189:$I$348</v>
      </c>
      <c r="CV106" s="107" t="str">
        <f>VLOOKUP($CR106,$CT$3:CV$8,3,FALSE)</f>
        <v>$I$349:$I$538</v>
      </c>
      <c r="CW106" s="107" t="str">
        <f>VLOOKUP($CR106,$CT$3:CW$8,4,FALSE)</f>
        <v>$I$539:$I$609</v>
      </c>
      <c r="CX106" s="107" t="str">
        <f>VLOOKUP($CR106,$CT$3:CX$8,5,FALSE)</f>
        <v>$I$610:$I$659</v>
      </c>
      <c r="CY106" s="107" t="str">
        <f>VLOOKUP($CR106,$CT$3:CY$8,6,FALSE)</f>
        <v>$I$660:$I$719</v>
      </c>
      <c r="CZ106" s="63">
        <f>COUNTIF($CU$10:CU106,"&lt;&gt;"&amp;"")</f>
        <v>97</v>
      </c>
      <c r="DB106" s="63" t="str">
        <f t="shared" si="110"/>
        <v/>
      </c>
      <c r="DC106" s="63" t="e">
        <f t="shared" ca="1" si="111"/>
        <v>#N/A</v>
      </c>
    </row>
    <row r="107" spans="17:107" x14ac:dyDescent="0.25">
      <c r="Q107" s="64" t="e">
        <f t="shared" ca="1" si="86"/>
        <v>#N/A</v>
      </c>
      <c r="R107" s="63" t="str">
        <f>IF(Worksheet!I102=$S$2,$S$2,IF(Worksheet!I102=$S$3,$S$3,$S$1))</f>
        <v>5502A</v>
      </c>
      <c r="S107" s="65" t="str">
        <f t="shared" ca="1" si="77"/>
        <v>*</v>
      </c>
      <c r="T107" s="60" t="e">
        <f t="shared" si="87"/>
        <v>#N/A</v>
      </c>
      <c r="U107" s="67">
        <f>IF(Worksheet!S102="%",ABS(Worksheet!Z102),ABS(Worksheet!U102))</f>
        <v>0</v>
      </c>
      <c r="V107" s="160">
        <f>IF(Worksheet!S102="%",Worksheet!AA102,Worksheet!S102)</f>
        <v>0</v>
      </c>
      <c r="W107" s="66" t="str">
        <f>IF(Worksheet!S102="%","",IF(Worksheet!Z102&lt;&gt;"",Worksheet!Z102,""))</f>
        <v/>
      </c>
      <c r="X107" s="66" t="str">
        <f>IF(Worksheet!S102="%","",IF(Worksheet!AA102&lt;&gt;"",Worksheet!AA102,""))</f>
        <v/>
      </c>
      <c r="Y107" s="68" t="str">
        <f t="shared" si="88"/>
        <v/>
      </c>
      <c r="Z107" s="68" t="str">
        <f t="shared" si="89"/>
        <v>0</v>
      </c>
      <c r="AA107" s="68" t="str">
        <f t="shared" si="90"/>
        <v>DC</v>
      </c>
      <c r="AB107" s="68" t="str">
        <f t="shared" si="91"/>
        <v>DC0</v>
      </c>
      <c r="AC107" s="68" t="str">
        <f>IF(Worksheet!H102&lt;&gt;"",Worksheet!H102,"")</f>
        <v/>
      </c>
      <c r="AD107" s="68" t="str">
        <f t="shared" si="92"/>
        <v/>
      </c>
      <c r="AE107" s="139" t="str">
        <f t="shared" si="93"/>
        <v>DC0</v>
      </c>
      <c r="AF107" s="140" t="e">
        <f>HLOOKUP(AE107,$AH$10:AZ107,COUNTIF($AE$7:AE107,"&lt;&gt;"&amp;""),FALSE)</f>
        <v>#N/A</v>
      </c>
      <c r="AG107" s="76" t="e">
        <f t="shared" si="94"/>
        <v>#N/A</v>
      </c>
      <c r="AH107" s="107" t="e">
        <f ca="1">VLOOKUP($AG107,INDIRECT(CONCATENATE($CR107,"!",VLOOKUP($CR107,$AG$3:AH$8,AH$2,FALSE))),1,TRUE)</f>
        <v>#N/A</v>
      </c>
      <c r="AI107" s="107" t="e">
        <f ca="1">VLOOKUP($AG107,INDIRECT(CONCATENATE($CR107,"!",VLOOKUP($CR107,$AG$3:AI$8,AI$2,FALSE))),1,TRUE)</f>
        <v>#N/A</v>
      </c>
      <c r="AJ107" s="107" t="e">
        <f ca="1">VLOOKUP($AG107,INDIRECT(CONCATENATE($CR107,"!",VLOOKUP($CR107,$AG$3:AJ$8,AJ$2,FALSE))),1,TRUE)</f>
        <v>#N/A</v>
      </c>
      <c r="AK107" s="107" t="e">
        <f ca="1">VLOOKUP($AG107,INDIRECT(CONCATENATE($CR107,"!",VLOOKUP($CR107,$AG$3:AK$8,AK$2,FALSE))),1,TRUE)</f>
        <v>#N/A</v>
      </c>
      <c r="AL107" s="107" t="e">
        <f ca="1">VLOOKUP($AG107,INDIRECT(CONCATENATE($CR107,"!",VLOOKUP($CR107,$AG$3:AL$8,AL$2,FALSE))),1,TRUE)</f>
        <v>#N/A</v>
      </c>
      <c r="AM107" s="107" t="e">
        <f ca="1">VLOOKUP($AG107,INDIRECT(CONCATENATE($CR107,"!",VLOOKUP($CR107,$AG$3:AM$8,AM$2,FALSE))),1,TRUE)</f>
        <v>#N/A</v>
      </c>
      <c r="AN107" s="107" t="e">
        <f ca="1">VLOOKUP($AG107,INDIRECT(CONCATENATE($CR107,"!",VLOOKUP($CR107,$AG$3:AN$8,AN$2,FALSE))),1,TRUE)</f>
        <v>#N/A</v>
      </c>
      <c r="AO107" s="107" t="e">
        <f ca="1">VLOOKUP($AG107,INDIRECT(CONCATENATE($CR107,"!",VLOOKUP($CR107,$AG$3:AO$8,AO$2,FALSE))),1,TRUE)</f>
        <v>#N/A</v>
      </c>
      <c r="AP107" s="107" t="e">
        <f ca="1">VLOOKUP($AG107,INDIRECT(CONCATENATE($CR107,"!",VLOOKUP($CR107,$AG$3:AP$8,AP$2,FALSE))),1,TRUE)</f>
        <v>#N/A</v>
      </c>
      <c r="AQ107" s="107" t="e">
        <f ca="1">VLOOKUP($AG107,INDIRECT(CONCATENATE($CR107,"!",VLOOKUP($CR107,$AG$3:AQ$8,AQ$2,FALSE))),1,TRUE)</f>
        <v>#N/A</v>
      </c>
      <c r="AR107" s="107" t="e">
        <f ca="1">VLOOKUP($AG107,INDIRECT(CONCATENATE($CR107,"!",VLOOKUP($CR107,$AG$3:AR$8,AR$2,FALSE))),1,TRUE)</f>
        <v>#N/A</v>
      </c>
      <c r="AS107" s="107" t="e">
        <f ca="1">VLOOKUP($AG107,INDIRECT(CONCATENATE($CR107,"!",VLOOKUP($CR107,$AG$3:AS$8,AS$2,FALSE))),1,TRUE)</f>
        <v>#N/A</v>
      </c>
      <c r="AT107" s="107" t="e">
        <f ca="1">VLOOKUP($AG107,INDIRECT(CONCATENATE($CR107,"!",VLOOKUP($CR107,$AG$3:AT$8,AT$2,FALSE))),1,TRUE)</f>
        <v>#N/A</v>
      </c>
      <c r="AU107" s="107"/>
      <c r="AV107" s="107"/>
      <c r="AW107" s="107"/>
      <c r="AX107" s="107"/>
      <c r="AY107" s="107"/>
      <c r="AZ107" s="107"/>
      <c r="BA107" s="71">
        <f t="shared" si="112"/>
        <v>1</v>
      </c>
      <c r="BB107" s="64">
        <f t="shared" si="112"/>
        <v>1</v>
      </c>
      <c r="BC107" s="64">
        <f t="shared" si="113"/>
        <v>1</v>
      </c>
      <c r="BD107" s="64">
        <f t="shared" si="113"/>
        <v>1</v>
      </c>
      <c r="BE107" s="64">
        <f t="shared" si="79"/>
        <v>1</v>
      </c>
      <c r="BF107" s="64">
        <f t="shared" si="80"/>
        <v>1</v>
      </c>
      <c r="BG107" s="64">
        <f t="shared" si="81"/>
        <v>1</v>
      </c>
      <c r="BH107" s="64">
        <f t="shared" si="85"/>
        <v>1</v>
      </c>
      <c r="BI107" s="64">
        <f t="shared" si="85"/>
        <v>1</v>
      </c>
      <c r="BJ107" s="64">
        <f t="shared" si="85"/>
        <v>1</v>
      </c>
      <c r="BK107" s="64">
        <f t="shared" si="85"/>
        <v>1</v>
      </c>
      <c r="BL107" s="64">
        <f t="shared" si="85"/>
        <v>1</v>
      </c>
      <c r="BM107" s="64">
        <f t="shared" si="85"/>
        <v>1</v>
      </c>
      <c r="BU107" s="72" t="e">
        <f>HLOOKUP(AE107,$BA$10:BT107,COUNTIF($AE$7:AE107,"&lt;&gt;"&amp;""),FALSE)</f>
        <v>#N/A</v>
      </c>
      <c r="BV107" s="64">
        <f t="shared" si="82"/>
        <v>1</v>
      </c>
      <c r="BW107" s="72" t="str">
        <f t="shared" si="95"/>
        <v/>
      </c>
      <c r="BX107" s="141" t="str">
        <f ca="1">IF(OR(AE107=$BB$10,AE107=$BD$10,AE107=$BK$10,AE107=$BL$10,AE107=$BM$10),VLOOKUP(BW107,INDIRECT(CONCATENATE(CR107,"!",HLOOKUP(AE107,$CU$10:CY107,CZ107,FALSE))),1,TRUE),"")</f>
        <v/>
      </c>
      <c r="BY107" s="107" t="e">
        <f t="shared" ca="1" si="96"/>
        <v>#N/A</v>
      </c>
      <c r="BZ107" s="107" t="e">
        <f t="shared" ca="1" si="97"/>
        <v>#N/A</v>
      </c>
      <c r="CA107" s="107" t="e">
        <f t="shared" ca="1" si="98"/>
        <v>#N/A</v>
      </c>
      <c r="CB107" s="107" t="e">
        <f t="shared" ca="1" si="99"/>
        <v>#N/A</v>
      </c>
      <c r="CC107" s="107" t="e">
        <f t="shared" ca="1" si="100"/>
        <v>#VALUE!</v>
      </c>
      <c r="CD107" s="73">
        <f>Worksheet!K102</f>
        <v>0</v>
      </c>
      <c r="CE107" s="73">
        <f>Worksheet!L102</f>
        <v>0</v>
      </c>
      <c r="CF107" s="73">
        <f>Worksheet!M102</f>
        <v>0</v>
      </c>
      <c r="CG107" s="73">
        <f>Worksheet!N102</f>
        <v>0</v>
      </c>
      <c r="CH107" s="73">
        <f>Worksheet!O102</f>
        <v>0</v>
      </c>
      <c r="CI107" s="159" t="e">
        <f t="shared" ca="1" si="101"/>
        <v>#VALUE!</v>
      </c>
      <c r="CJ107" s="159" t="e">
        <f t="shared" ca="1" si="102"/>
        <v>#VALUE!</v>
      </c>
      <c r="CK107" s="159" t="e">
        <f t="shared" ca="1" si="103"/>
        <v>#VALUE!</v>
      </c>
      <c r="CL107" s="159" t="e">
        <f t="shared" ca="1" si="104"/>
        <v>#VALUE!</v>
      </c>
      <c r="CM107" s="159" t="e">
        <f t="shared" ca="1" si="105"/>
        <v>#VALUE!</v>
      </c>
      <c r="CN107" s="136" t="e">
        <f t="shared" ca="1" si="106"/>
        <v>#N/A</v>
      </c>
      <c r="CO107" s="108">
        <f>Worksheet!Q102</f>
        <v>0</v>
      </c>
      <c r="CP107" s="63" t="str">
        <f t="shared" si="107"/>
        <v>1</v>
      </c>
      <c r="CQ107" s="138" t="e">
        <f t="shared" si="108"/>
        <v>#N/A</v>
      </c>
      <c r="CR107" s="63" t="str">
        <f t="shared" si="84"/>
        <v>Standard1</v>
      </c>
      <c r="CT107" s="117" t="str">
        <f t="shared" ca="1" si="109"/>
        <v>$B$4:$P$807</v>
      </c>
      <c r="CU107" s="107" t="str">
        <f>VLOOKUP($CR107,$CT$3:CU$8,2,FALSE)</f>
        <v>$I$189:$I$348</v>
      </c>
      <c r="CV107" s="107" t="str">
        <f>VLOOKUP($CR107,$CT$3:CV$8,3,FALSE)</f>
        <v>$I$349:$I$538</v>
      </c>
      <c r="CW107" s="107" t="str">
        <f>VLOOKUP($CR107,$CT$3:CW$8,4,FALSE)</f>
        <v>$I$539:$I$609</v>
      </c>
      <c r="CX107" s="107" t="str">
        <f>VLOOKUP($CR107,$CT$3:CX$8,5,FALSE)</f>
        <v>$I$610:$I$659</v>
      </c>
      <c r="CY107" s="107" t="str">
        <f>VLOOKUP($CR107,$CT$3:CY$8,6,FALSE)</f>
        <v>$I$660:$I$719</v>
      </c>
      <c r="CZ107" s="63">
        <f>COUNTIF($CU$10:CU107,"&lt;&gt;"&amp;"")</f>
        <v>98</v>
      </c>
      <c r="DB107" s="63" t="str">
        <f t="shared" si="110"/>
        <v/>
      </c>
      <c r="DC107" s="63" t="e">
        <f t="shared" ca="1" si="111"/>
        <v>#N/A</v>
      </c>
    </row>
    <row r="108" spans="17:107" x14ac:dyDescent="0.25">
      <c r="Q108" s="64" t="e">
        <f t="shared" ca="1" si="86"/>
        <v>#N/A</v>
      </c>
      <c r="R108" s="63" t="str">
        <f>IF(Worksheet!I103=$S$2,$S$2,IF(Worksheet!I103=$S$3,$S$3,$S$1))</f>
        <v>5502A</v>
      </c>
      <c r="S108" s="65" t="str">
        <f t="shared" ca="1" si="77"/>
        <v>*</v>
      </c>
      <c r="T108" s="60" t="e">
        <f t="shared" si="87"/>
        <v>#N/A</v>
      </c>
      <c r="U108" s="67">
        <f>IF(Worksheet!S103="%",ABS(Worksheet!Z103),ABS(Worksheet!U103))</f>
        <v>0</v>
      </c>
      <c r="V108" s="160">
        <f>IF(Worksheet!S103="%",Worksheet!AA103,Worksheet!S103)</f>
        <v>0</v>
      </c>
      <c r="W108" s="66" t="str">
        <f>IF(Worksheet!S103="%","",IF(Worksheet!Z103&lt;&gt;"",Worksheet!Z103,""))</f>
        <v/>
      </c>
      <c r="X108" s="66" t="str">
        <f>IF(Worksheet!S103="%","",IF(Worksheet!AA103&lt;&gt;"",Worksheet!AA103,""))</f>
        <v/>
      </c>
      <c r="Y108" s="68" t="str">
        <f t="shared" si="88"/>
        <v/>
      </c>
      <c r="Z108" s="68" t="str">
        <f t="shared" si="89"/>
        <v>0</v>
      </c>
      <c r="AA108" s="68" t="str">
        <f t="shared" si="90"/>
        <v>DC</v>
      </c>
      <c r="AB108" s="68" t="str">
        <f t="shared" si="91"/>
        <v>DC0</v>
      </c>
      <c r="AC108" s="68" t="str">
        <f>IF(Worksheet!H103&lt;&gt;"",Worksheet!H103,"")</f>
        <v/>
      </c>
      <c r="AD108" s="68" t="str">
        <f t="shared" si="92"/>
        <v/>
      </c>
      <c r="AE108" s="139" t="str">
        <f t="shared" si="93"/>
        <v>DC0</v>
      </c>
      <c r="AF108" s="140" t="e">
        <f>HLOOKUP(AE108,$AH$10:AZ108,COUNTIF($AE$7:AE108,"&lt;&gt;"&amp;""),FALSE)</f>
        <v>#N/A</v>
      </c>
      <c r="AG108" s="76" t="e">
        <f t="shared" si="94"/>
        <v>#N/A</v>
      </c>
      <c r="AH108" s="107" t="e">
        <f ca="1">VLOOKUP($AG108,INDIRECT(CONCATENATE($CR108,"!",VLOOKUP($CR108,$AG$3:AH$8,AH$2,FALSE))),1,TRUE)</f>
        <v>#N/A</v>
      </c>
      <c r="AI108" s="107" t="e">
        <f ca="1">VLOOKUP($AG108,INDIRECT(CONCATENATE($CR108,"!",VLOOKUP($CR108,$AG$3:AI$8,AI$2,FALSE))),1,TRUE)</f>
        <v>#N/A</v>
      </c>
      <c r="AJ108" s="107" t="e">
        <f ca="1">VLOOKUP($AG108,INDIRECT(CONCATENATE($CR108,"!",VLOOKUP($CR108,$AG$3:AJ$8,AJ$2,FALSE))),1,TRUE)</f>
        <v>#N/A</v>
      </c>
      <c r="AK108" s="107" t="e">
        <f ca="1">VLOOKUP($AG108,INDIRECT(CONCATENATE($CR108,"!",VLOOKUP($CR108,$AG$3:AK$8,AK$2,FALSE))),1,TRUE)</f>
        <v>#N/A</v>
      </c>
      <c r="AL108" s="107" t="e">
        <f ca="1">VLOOKUP($AG108,INDIRECT(CONCATENATE($CR108,"!",VLOOKUP($CR108,$AG$3:AL$8,AL$2,FALSE))),1,TRUE)</f>
        <v>#N/A</v>
      </c>
      <c r="AM108" s="107" t="e">
        <f ca="1">VLOOKUP($AG108,INDIRECT(CONCATENATE($CR108,"!",VLOOKUP($CR108,$AG$3:AM$8,AM$2,FALSE))),1,TRUE)</f>
        <v>#N/A</v>
      </c>
      <c r="AN108" s="107" t="e">
        <f ca="1">VLOOKUP($AG108,INDIRECT(CONCATENATE($CR108,"!",VLOOKUP($CR108,$AG$3:AN$8,AN$2,FALSE))),1,TRUE)</f>
        <v>#N/A</v>
      </c>
      <c r="AO108" s="107" t="e">
        <f ca="1">VLOOKUP($AG108,INDIRECT(CONCATENATE($CR108,"!",VLOOKUP($CR108,$AG$3:AO$8,AO$2,FALSE))),1,TRUE)</f>
        <v>#N/A</v>
      </c>
      <c r="AP108" s="107" t="e">
        <f ca="1">VLOOKUP($AG108,INDIRECT(CONCATENATE($CR108,"!",VLOOKUP($CR108,$AG$3:AP$8,AP$2,FALSE))),1,TRUE)</f>
        <v>#N/A</v>
      </c>
      <c r="AQ108" s="107" t="e">
        <f ca="1">VLOOKUP($AG108,INDIRECT(CONCATENATE($CR108,"!",VLOOKUP($CR108,$AG$3:AQ$8,AQ$2,FALSE))),1,TRUE)</f>
        <v>#N/A</v>
      </c>
      <c r="AR108" s="107" t="e">
        <f ca="1">VLOOKUP($AG108,INDIRECT(CONCATENATE($CR108,"!",VLOOKUP($CR108,$AG$3:AR$8,AR$2,FALSE))),1,TRUE)</f>
        <v>#N/A</v>
      </c>
      <c r="AS108" s="107" t="e">
        <f ca="1">VLOOKUP($AG108,INDIRECT(CONCATENATE($CR108,"!",VLOOKUP($CR108,$AG$3:AS$8,AS$2,FALSE))),1,TRUE)</f>
        <v>#N/A</v>
      </c>
      <c r="AT108" s="107" t="e">
        <f ca="1">VLOOKUP($AG108,INDIRECT(CONCATENATE($CR108,"!",VLOOKUP($CR108,$AG$3:AT$8,AT$2,FALSE))),1,TRUE)</f>
        <v>#N/A</v>
      </c>
      <c r="AU108" s="107"/>
      <c r="AV108" s="107"/>
      <c r="AW108" s="107"/>
      <c r="AX108" s="107"/>
      <c r="AY108" s="107"/>
      <c r="AZ108" s="107"/>
      <c r="BA108" s="71">
        <f t="shared" si="112"/>
        <v>1</v>
      </c>
      <c r="BB108" s="64">
        <f t="shared" si="112"/>
        <v>1</v>
      </c>
      <c r="BC108" s="64">
        <f t="shared" si="113"/>
        <v>1</v>
      </c>
      <c r="BD108" s="64">
        <f t="shared" si="113"/>
        <v>1</v>
      </c>
      <c r="BE108" s="64">
        <f t="shared" si="79"/>
        <v>1</v>
      </c>
      <c r="BF108" s="64">
        <f t="shared" si="80"/>
        <v>1</v>
      </c>
      <c r="BG108" s="64">
        <f t="shared" si="81"/>
        <v>1</v>
      </c>
      <c r="BH108" s="64">
        <f t="shared" si="85"/>
        <v>1</v>
      </c>
      <c r="BI108" s="64">
        <f t="shared" si="85"/>
        <v>1</v>
      </c>
      <c r="BJ108" s="64">
        <f t="shared" si="85"/>
        <v>1</v>
      </c>
      <c r="BK108" s="64">
        <f t="shared" si="85"/>
        <v>1</v>
      </c>
      <c r="BL108" s="64">
        <f t="shared" si="85"/>
        <v>1</v>
      </c>
      <c r="BM108" s="64">
        <f t="shared" si="85"/>
        <v>1</v>
      </c>
      <c r="BU108" s="72" t="e">
        <f>HLOOKUP(AE108,$BA$10:BT108,COUNTIF($AE$7:AE108,"&lt;&gt;"&amp;""),FALSE)</f>
        <v>#N/A</v>
      </c>
      <c r="BV108" s="64">
        <f t="shared" si="82"/>
        <v>1</v>
      </c>
      <c r="BW108" s="72" t="str">
        <f t="shared" si="95"/>
        <v/>
      </c>
      <c r="BX108" s="141" t="str">
        <f ca="1">IF(OR(AE108=$BB$10,AE108=$BD$10,AE108=$BK$10,AE108=$BL$10,AE108=$BM$10),VLOOKUP(BW108,INDIRECT(CONCATENATE(CR108,"!",HLOOKUP(AE108,$CU$10:CY108,CZ108,FALSE))),1,TRUE),"")</f>
        <v/>
      </c>
      <c r="BY108" s="107" t="e">
        <f t="shared" ca="1" si="96"/>
        <v>#N/A</v>
      </c>
      <c r="BZ108" s="107" t="e">
        <f t="shared" ca="1" si="97"/>
        <v>#N/A</v>
      </c>
      <c r="CA108" s="107" t="e">
        <f t="shared" ca="1" si="98"/>
        <v>#N/A</v>
      </c>
      <c r="CB108" s="107" t="e">
        <f t="shared" ca="1" si="99"/>
        <v>#N/A</v>
      </c>
      <c r="CC108" s="107" t="e">
        <f t="shared" ca="1" si="100"/>
        <v>#VALUE!</v>
      </c>
      <c r="CD108" s="73">
        <f>Worksheet!K103</f>
        <v>0</v>
      </c>
      <c r="CE108" s="73">
        <f>Worksheet!L103</f>
        <v>0</v>
      </c>
      <c r="CF108" s="73">
        <f>Worksheet!M103</f>
        <v>0</v>
      </c>
      <c r="CG108" s="73">
        <f>Worksheet!N103</f>
        <v>0</v>
      </c>
      <c r="CH108" s="73">
        <f>Worksheet!O103</f>
        <v>0</v>
      </c>
      <c r="CI108" s="159" t="e">
        <f t="shared" ca="1" si="101"/>
        <v>#VALUE!</v>
      </c>
      <c r="CJ108" s="159" t="e">
        <f t="shared" ca="1" si="102"/>
        <v>#VALUE!</v>
      </c>
      <c r="CK108" s="159" t="e">
        <f t="shared" ca="1" si="103"/>
        <v>#VALUE!</v>
      </c>
      <c r="CL108" s="159" t="e">
        <f t="shared" ca="1" si="104"/>
        <v>#VALUE!</v>
      </c>
      <c r="CM108" s="159" t="e">
        <f t="shared" ca="1" si="105"/>
        <v>#VALUE!</v>
      </c>
      <c r="CN108" s="136" t="e">
        <f t="shared" ca="1" si="106"/>
        <v>#N/A</v>
      </c>
      <c r="CO108" s="108">
        <f>Worksheet!Q103</f>
        <v>0</v>
      </c>
      <c r="CP108" s="63" t="str">
        <f t="shared" si="107"/>
        <v>1</v>
      </c>
      <c r="CQ108" s="138" t="e">
        <f t="shared" si="108"/>
        <v>#N/A</v>
      </c>
      <c r="CR108" s="63" t="str">
        <f t="shared" si="84"/>
        <v>Standard1</v>
      </c>
      <c r="CT108" s="117" t="str">
        <f t="shared" ca="1" si="109"/>
        <v>$B$4:$P$807</v>
      </c>
      <c r="CU108" s="107" t="str">
        <f>VLOOKUP($CR108,$CT$3:CU$8,2,FALSE)</f>
        <v>$I$189:$I$348</v>
      </c>
      <c r="CV108" s="107" t="str">
        <f>VLOOKUP($CR108,$CT$3:CV$8,3,FALSE)</f>
        <v>$I$349:$I$538</v>
      </c>
      <c r="CW108" s="107" t="str">
        <f>VLOOKUP($CR108,$CT$3:CW$8,4,FALSE)</f>
        <v>$I$539:$I$609</v>
      </c>
      <c r="CX108" s="107" t="str">
        <f>VLOOKUP($CR108,$CT$3:CX$8,5,FALSE)</f>
        <v>$I$610:$I$659</v>
      </c>
      <c r="CY108" s="107" t="str">
        <f>VLOOKUP($CR108,$CT$3:CY$8,6,FALSE)</f>
        <v>$I$660:$I$719</v>
      </c>
      <c r="CZ108" s="63">
        <f>COUNTIF($CU$10:CU108,"&lt;&gt;"&amp;"")</f>
        <v>99</v>
      </c>
      <c r="DB108" s="63" t="str">
        <f t="shared" si="110"/>
        <v/>
      </c>
      <c r="DC108" s="63" t="e">
        <f t="shared" ca="1" si="111"/>
        <v>#N/A</v>
      </c>
    </row>
    <row r="109" spans="17:107" x14ac:dyDescent="0.25">
      <c r="Q109" s="64" t="e">
        <f t="shared" ca="1" si="86"/>
        <v>#N/A</v>
      </c>
      <c r="R109" s="63" t="str">
        <f>IF(Worksheet!I104=$S$2,$S$2,IF(Worksheet!I104=$S$3,$S$3,$S$1))</f>
        <v>5502A</v>
      </c>
      <c r="S109" s="65" t="str">
        <f t="shared" ca="1" si="77"/>
        <v>*</v>
      </c>
      <c r="T109" s="60" t="e">
        <f t="shared" si="87"/>
        <v>#N/A</v>
      </c>
      <c r="U109" s="67">
        <f>IF(Worksheet!S104="%",ABS(Worksheet!Z104),ABS(Worksheet!U104))</f>
        <v>0</v>
      </c>
      <c r="V109" s="160">
        <f>IF(Worksheet!S104="%",Worksheet!AA104,Worksheet!S104)</f>
        <v>0</v>
      </c>
      <c r="W109" s="66" t="str">
        <f>IF(Worksheet!S104="%","",IF(Worksheet!Z104&lt;&gt;"",Worksheet!Z104,""))</f>
        <v/>
      </c>
      <c r="X109" s="66" t="str">
        <f>IF(Worksheet!S104="%","",IF(Worksheet!AA104&lt;&gt;"",Worksheet!AA104,""))</f>
        <v/>
      </c>
      <c r="Y109" s="68" t="str">
        <f t="shared" si="88"/>
        <v/>
      </c>
      <c r="Z109" s="68" t="str">
        <f t="shared" si="89"/>
        <v>0</v>
      </c>
      <c r="AA109" s="68" t="str">
        <f t="shared" si="90"/>
        <v>DC</v>
      </c>
      <c r="AB109" s="68" t="str">
        <f t="shared" si="91"/>
        <v>DC0</v>
      </c>
      <c r="AC109" s="68" t="str">
        <f>IF(Worksheet!H104&lt;&gt;"",Worksheet!H104,"")</f>
        <v/>
      </c>
      <c r="AD109" s="68" t="str">
        <f t="shared" si="92"/>
        <v/>
      </c>
      <c r="AE109" s="139" t="str">
        <f t="shared" si="93"/>
        <v>DC0</v>
      </c>
      <c r="AF109" s="140" t="e">
        <f>HLOOKUP(AE109,$AH$10:AZ109,COUNTIF($AE$7:AE109,"&lt;&gt;"&amp;""),FALSE)</f>
        <v>#N/A</v>
      </c>
      <c r="AG109" s="76" t="e">
        <f t="shared" si="94"/>
        <v>#N/A</v>
      </c>
      <c r="AH109" s="107" t="e">
        <f ca="1">VLOOKUP($AG109,INDIRECT(CONCATENATE($CR109,"!",VLOOKUP($CR109,$AG$3:AH$8,AH$2,FALSE))),1,TRUE)</f>
        <v>#N/A</v>
      </c>
      <c r="AI109" s="107" t="e">
        <f ca="1">VLOOKUP($AG109,INDIRECT(CONCATENATE($CR109,"!",VLOOKUP($CR109,$AG$3:AI$8,AI$2,FALSE))),1,TRUE)</f>
        <v>#N/A</v>
      </c>
      <c r="AJ109" s="107" t="e">
        <f ca="1">VLOOKUP($AG109,INDIRECT(CONCATENATE($CR109,"!",VLOOKUP($CR109,$AG$3:AJ$8,AJ$2,FALSE))),1,TRUE)</f>
        <v>#N/A</v>
      </c>
      <c r="AK109" s="107" t="e">
        <f ca="1">VLOOKUP($AG109,INDIRECT(CONCATENATE($CR109,"!",VLOOKUP($CR109,$AG$3:AK$8,AK$2,FALSE))),1,TRUE)</f>
        <v>#N/A</v>
      </c>
      <c r="AL109" s="107" t="e">
        <f ca="1">VLOOKUP($AG109,INDIRECT(CONCATENATE($CR109,"!",VLOOKUP($CR109,$AG$3:AL$8,AL$2,FALSE))),1,TRUE)</f>
        <v>#N/A</v>
      </c>
      <c r="AM109" s="107" t="e">
        <f ca="1">VLOOKUP($AG109,INDIRECT(CONCATENATE($CR109,"!",VLOOKUP($CR109,$AG$3:AM$8,AM$2,FALSE))),1,TRUE)</f>
        <v>#N/A</v>
      </c>
      <c r="AN109" s="107" t="e">
        <f ca="1">VLOOKUP($AG109,INDIRECT(CONCATENATE($CR109,"!",VLOOKUP($CR109,$AG$3:AN$8,AN$2,FALSE))),1,TRUE)</f>
        <v>#N/A</v>
      </c>
      <c r="AO109" s="107" t="e">
        <f ca="1">VLOOKUP($AG109,INDIRECT(CONCATENATE($CR109,"!",VLOOKUP($CR109,$AG$3:AO$8,AO$2,FALSE))),1,TRUE)</f>
        <v>#N/A</v>
      </c>
      <c r="AP109" s="107" t="e">
        <f ca="1">VLOOKUP($AG109,INDIRECT(CONCATENATE($CR109,"!",VLOOKUP($CR109,$AG$3:AP$8,AP$2,FALSE))),1,TRUE)</f>
        <v>#N/A</v>
      </c>
      <c r="AQ109" s="107" t="e">
        <f ca="1">VLOOKUP($AG109,INDIRECT(CONCATENATE($CR109,"!",VLOOKUP($CR109,$AG$3:AQ$8,AQ$2,FALSE))),1,TRUE)</f>
        <v>#N/A</v>
      </c>
      <c r="AR109" s="107" t="e">
        <f ca="1">VLOOKUP($AG109,INDIRECT(CONCATENATE($CR109,"!",VLOOKUP($CR109,$AG$3:AR$8,AR$2,FALSE))),1,TRUE)</f>
        <v>#N/A</v>
      </c>
      <c r="AS109" s="107" t="e">
        <f ca="1">VLOOKUP($AG109,INDIRECT(CONCATENATE($CR109,"!",VLOOKUP($CR109,$AG$3:AS$8,AS$2,FALSE))),1,TRUE)</f>
        <v>#N/A</v>
      </c>
      <c r="AT109" s="107" t="e">
        <f ca="1">VLOOKUP($AG109,INDIRECT(CONCATENATE($CR109,"!",VLOOKUP($CR109,$AG$3:AT$8,AT$2,FALSE))),1,TRUE)</f>
        <v>#N/A</v>
      </c>
      <c r="AU109" s="107"/>
      <c r="AV109" s="107"/>
      <c r="AW109" s="107"/>
      <c r="AX109" s="107"/>
      <c r="AY109" s="107"/>
      <c r="AZ109" s="107"/>
      <c r="BA109" s="71">
        <f t="shared" si="112"/>
        <v>1</v>
      </c>
      <c r="BB109" s="64">
        <f t="shared" si="112"/>
        <v>1</v>
      </c>
      <c r="BC109" s="64">
        <f t="shared" si="113"/>
        <v>1</v>
      </c>
      <c r="BD109" s="64">
        <f t="shared" si="113"/>
        <v>1</v>
      </c>
      <c r="BE109" s="64">
        <f t="shared" si="79"/>
        <v>1</v>
      </c>
      <c r="BF109" s="64">
        <f t="shared" si="80"/>
        <v>1</v>
      </c>
      <c r="BG109" s="64">
        <f t="shared" si="81"/>
        <v>1</v>
      </c>
      <c r="BH109" s="64">
        <f t="shared" ref="BH109:BM120" si="114">IF($V109="mA",0.001,IF($V109="µA",0.000001,IF($V109="kA",1000,1)))</f>
        <v>1</v>
      </c>
      <c r="BI109" s="64">
        <f t="shared" si="114"/>
        <v>1</v>
      </c>
      <c r="BJ109" s="64">
        <f t="shared" si="114"/>
        <v>1</v>
      </c>
      <c r="BK109" s="64">
        <f t="shared" si="114"/>
        <v>1</v>
      </c>
      <c r="BL109" s="64">
        <f t="shared" si="114"/>
        <v>1</v>
      </c>
      <c r="BM109" s="64">
        <f t="shared" si="114"/>
        <v>1</v>
      </c>
      <c r="BU109" s="72" t="e">
        <f>HLOOKUP(AE109,$BA$10:BT109,COUNTIF($AE$7:AE109,"&lt;&gt;"&amp;""),FALSE)</f>
        <v>#N/A</v>
      </c>
      <c r="BV109" s="64">
        <f t="shared" si="82"/>
        <v>1</v>
      </c>
      <c r="BW109" s="72" t="str">
        <f t="shared" si="95"/>
        <v/>
      </c>
      <c r="BX109" s="141" t="str">
        <f ca="1">IF(OR(AE109=$BB$10,AE109=$BD$10,AE109=$BK$10,AE109=$BL$10,AE109=$BM$10),VLOOKUP(BW109,INDIRECT(CONCATENATE(CR109,"!",HLOOKUP(AE109,$CU$10:CY109,CZ109,FALSE))),1,TRUE),"")</f>
        <v/>
      </c>
      <c r="BY109" s="107" t="e">
        <f t="shared" ca="1" si="96"/>
        <v>#N/A</v>
      </c>
      <c r="BZ109" s="107" t="e">
        <f t="shared" ca="1" si="97"/>
        <v>#N/A</v>
      </c>
      <c r="CA109" s="107" t="e">
        <f t="shared" ca="1" si="98"/>
        <v>#N/A</v>
      </c>
      <c r="CB109" s="107" t="e">
        <f t="shared" ca="1" si="99"/>
        <v>#N/A</v>
      </c>
      <c r="CC109" s="107" t="e">
        <f t="shared" ca="1" si="100"/>
        <v>#VALUE!</v>
      </c>
      <c r="CD109" s="73">
        <f>Worksheet!K104</f>
        <v>0</v>
      </c>
      <c r="CE109" s="73">
        <f>Worksheet!L104</f>
        <v>0</v>
      </c>
      <c r="CF109" s="73">
        <f>Worksheet!M104</f>
        <v>0</v>
      </c>
      <c r="CG109" s="73">
        <f>Worksheet!N104</f>
        <v>0</v>
      </c>
      <c r="CH109" s="73">
        <f>Worksheet!O104</f>
        <v>0</v>
      </c>
      <c r="CI109" s="159" t="e">
        <f t="shared" ca="1" si="101"/>
        <v>#VALUE!</v>
      </c>
      <c r="CJ109" s="159" t="e">
        <f t="shared" ca="1" si="102"/>
        <v>#VALUE!</v>
      </c>
      <c r="CK109" s="159" t="e">
        <f t="shared" ca="1" si="103"/>
        <v>#VALUE!</v>
      </c>
      <c r="CL109" s="159" t="e">
        <f t="shared" ca="1" si="104"/>
        <v>#VALUE!</v>
      </c>
      <c r="CM109" s="159" t="e">
        <f t="shared" ca="1" si="105"/>
        <v>#VALUE!</v>
      </c>
      <c r="CN109" s="136" t="e">
        <f t="shared" ca="1" si="106"/>
        <v>#N/A</v>
      </c>
      <c r="CO109" s="108">
        <f>Worksheet!Q104</f>
        <v>0</v>
      </c>
      <c r="CP109" s="63" t="str">
        <f t="shared" si="107"/>
        <v>1</v>
      </c>
      <c r="CQ109" s="138" t="e">
        <f t="shared" si="108"/>
        <v>#N/A</v>
      </c>
      <c r="CR109" s="63" t="str">
        <f t="shared" si="84"/>
        <v>Standard1</v>
      </c>
      <c r="CT109" s="117" t="str">
        <f t="shared" ca="1" si="109"/>
        <v>$B$4:$P$807</v>
      </c>
      <c r="CU109" s="107" t="str">
        <f>VLOOKUP($CR109,$CT$3:CU$8,2,FALSE)</f>
        <v>$I$189:$I$348</v>
      </c>
      <c r="CV109" s="107" t="str">
        <f>VLOOKUP($CR109,$CT$3:CV$8,3,FALSE)</f>
        <v>$I$349:$I$538</v>
      </c>
      <c r="CW109" s="107" t="str">
        <f>VLOOKUP($CR109,$CT$3:CW$8,4,FALSE)</f>
        <v>$I$539:$I$609</v>
      </c>
      <c r="CX109" s="107" t="str">
        <f>VLOOKUP($CR109,$CT$3:CX$8,5,FALSE)</f>
        <v>$I$610:$I$659</v>
      </c>
      <c r="CY109" s="107" t="str">
        <f>VLOOKUP($CR109,$CT$3:CY$8,6,FALSE)</f>
        <v>$I$660:$I$719</v>
      </c>
      <c r="CZ109" s="63">
        <f>COUNTIF($CU$10:CU109,"&lt;&gt;"&amp;"")</f>
        <v>100</v>
      </c>
      <c r="DB109" s="63" t="str">
        <f t="shared" si="110"/>
        <v/>
      </c>
      <c r="DC109" s="63" t="e">
        <f t="shared" ca="1" si="111"/>
        <v>#N/A</v>
      </c>
    </row>
    <row r="110" spans="17:107" x14ac:dyDescent="0.25">
      <c r="Q110" s="64" t="e">
        <f t="shared" ca="1" si="86"/>
        <v>#N/A</v>
      </c>
      <c r="R110" s="63" t="str">
        <f>IF(Worksheet!I105=$S$2,$S$2,IF(Worksheet!I105=$S$3,$S$3,$S$1))</f>
        <v>5502A</v>
      </c>
      <c r="S110" s="65" t="str">
        <f t="shared" ca="1" si="77"/>
        <v>*</v>
      </c>
      <c r="T110" s="60" t="e">
        <f t="shared" si="87"/>
        <v>#N/A</v>
      </c>
      <c r="U110" s="67">
        <f>IF(Worksheet!S105="%",ABS(Worksheet!Z105),ABS(Worksheet!U105))</f>
        <v>0</v>
      </c>
      <c r="V110" s="160">
        <f>IF(Worksheet!S105="%",Worksheet!AA105,Worksheet!S105)</f>
        <v>0</v>
      </c>
      <c r="W110" s="66" t="str">
        <f>IF(Worksheet!S105="%","",IF(Worksheet!Z105&lt;&gt;"",Worksheet!Z105,""))</f>
        <v/>
      </c>
      <c r="X110" s="66" t="str">
        <f>IF(Worksheet!S105="%","",IF(Worksheet!AA105&lt;&gt;"",Worksheet!AA105,""))</f>
        <v/>
      </c>
      <c r="Y110" s="68" t="str">
        <f t="shared" si="88"/>
        <v/>
      </c>
      <c r="Z110" s="68" t="str">
        <f t="shared" si="89"/>
        <v>0</v>
      </c>
      <c r="AA110" s="68" t="str">
        <f t="shared" si="90"/>
        <v>DC</v>
      </c>
      <c r="AB110" s="68" t="str">
        <f t="shared" si="91"/>
        <v>DC0</v>
      </c>
      <c r="AC110" s="68" t="str">
        <f>IF(Worksheet!H105&lt;&gt;"",Worksheet!H105,"")</f>
        <v/>
      </c>
      <c r="AD110" s="68" t="str">
        <f t="shared" si="92"/>
        <v/>
      </c>
      <c r="AE110" s="139" t="str">
        <f t="shared" si="93"/>
        <v>DC0</v>
      </c>
      <c r="AF110" s="140" t="e">
        <f>HLOOKUP(AE110,$AH$10:AZ110,COUNTIF($AE$7:AE110,"&lt;&gt;"&amp;""),FALSE)</f>
        <v>#N/A</v>
      </c>
      <c r="AG110" s="76" t="e">
        <f t="shared" si="94"/>
        <v>#N/A</v>
      </c>
      <c r="AH110" s="107" t="e">
        <f ca="1">VLOOKUP($AG110,INDIRECT(CONCATENATE($CR110,"!",VLOOKUP($CR110,$AG$3:AH$8,AH$2,FALSE))),1,TRUE)</f>
        <v>#N/A</v>
      </c>
      <c r="AI110" s="107" t="e">
        <f ca="1">VLOOKUP($AG110,INDIRECT(CONCATENATE($CR110,"!",VLOOKUP($CR110,$AG$3:AI$8,AI$2,FALSE))),1,TRUE)</f>
        <v>#N/A</v>
      </c>
      <c r="AJ110" s="107" t="e">
        <f ca="1">VLOOKUP($AG110,INDIRECT(CONCATENATE($CR110,"!",VLOOKUP($CR110,$AG$3:AJ$8,AJ$2,FALSE))),1,TRUE)</f>
        <v>#N/A</v>
      </c>
      <c r="AK110" s="107" t="e">
        <f ca="1">VLOOKUP($AG110,INDIRECT(CONCATENATE($CR110,"!",VLOOKUP($CR110,$AG$3:AK$8,AK$2,FALSE))),1,TRUE)</f>
        <v>#N/A</v>
      </c>
      <c r="AL110" s="107" t="e">
        <f ca="1">VLOOKUP($AG110,INDIRECT(CONCATENATE($CR110,"!",VLOOKUP($CR110,$AG$3:AL$8,AL$2,FALSE))),1,TRUE)</f>
        <v>#N/A</v>
      </c>
      <c r="AM110" s="107" t="e">
        <f ca="1">VLOOKUP($AG110,INDIRECT(CONCATENATE($CR110,"!",VLOOKUP($CR110,$AG$3:AM$8,AM$2,FALSE))),1,TRUE)</f>
        <v>#N/A</v>
      </c>
      <c r="AN110" s="107" t="e">
        <f ca="1">VLOOKUP($AG110,INDIRECT(CONCATENATE($CR110,"!",VLOOKUP($CR110,$AG$3:AN$8,AN$2,FALSE))),1,TRUE)</f>
        <v>#N/A</v>
      </c>
      <c r="AO110" s="107" t="e">
        <f ca="1">VLOOKUP($AG110,INDIRECT(CONCATENATE($CR110,"!",VLOOKUP($CR110,$AG$3:AO$8,AO$2,FALSE))),1,TRUE)</f>
        <v>#N/A</v>
      </c>
      <c r="AP110" s="107" t="e">
        <f ca="1">VLOOKUP($AG110,INDIRECT(CONCATENATE($CR110,"!",VLOOKUP($CR110,$AG$3:AP$8,AP$2,FALSE))),1,TRUE)</f>
        <v>#N/A</v>
      </c>
      <c r="AQ110" s="107" t="e">
        <f ca="1">VLOOKUP($AG110,INDIRECT(CONCATENATE($CR110,"!",VLOOKUP($CR110,$AG$3:AQ$8,AQ$2,FALSE))),1,TRUE)</f>
        <v>#N/A</v>
      </c>
      <c r="AR110" s="107" t="e">
        <f ca="1">VLOOKUP($AG110,INDIRECT(CONCATENATE($CR110,"!",VLOOKUP($CR110,$AG$3:AR$8,AR$2,FALSE))),1,TRUE)</f>
        <v>#N/A</v>
      </c>
      <c r="AS110" s="107" t="e">
        <f ca="1">VLOOKUP($AG110,INDIRECT(CONCATENATE($CR110,"!",VLOOKUP($CR110,$AG$3:AS$8,AS$2,FALSE))),1,TRUE)</f>
        <v>#N/A</v>
      </c>
      <c r="AT110" s="107" t="e">
        <f ca="1">VLOOKUP($AG110,INDIRECT(CONCATENATE($CR110,"!",VLOOKUP($CR110,$AG$3:AT$8,AT$2,FALSE))),1,TRUE)</f>
        <v>#N/A</v>
      </c>
      <c r="AU110" s="107"/>
      <c r="AV110" s="107"/>
      <c r="AW110" s="107"/>
      <c r="AX110" s="107"/>
      <c r="AY110" s="107"/>
      <c r="AZ110" s="107"/>
      <c r="BA110" s="71">
        <f t="shared" si="112"/>
        <v>1</v>
      </c>
      <c r="BB110" s="64">
        <f t="shared" si="112"/>
        <v>1</v>
      </c>
      <c r="BC110" s="64">
        <f t="shared" si="113"/>
        <v>1</v>
      </c>
      <c r="BD110" s="64">
        <f t="shared" si="113"/>
        <v>1</v>
      </c>
      <c r="BE110" s="64">
        <f t="shared" si="79"/>
        <v>1</v>
      </c>
      <c r="BF110" s="64">
        <f t="shared" si="80"/>
        <v>1</v>
      </c>
      <c r="BG110" s="64">
        <f t="shared" si="81"/>
        <v>1</v>
      </c>
      <c r="BH110" s="64">
        <f t="shared" si="114"/>
        <v>1</v>
      </c>
      <c r="BI110" s="64">
        <f t="shared" si="114"/>
        <v>1</v>
      </c>
      <c r="BJ110" s="64">
        <f t="shared" si="114"/>
        <v>1</v>
      </c>
      <c r="BK110" s="64">
        <f t="shared" si="114"/>
        <v>1</v>
      </c>
      <c r="BL110" s="64">
        <f t="shared" si="114"/>
        <v>1</v>
      </c>
      <c r="BM110" s="64">
        <f t="shared" si="114"/>
        <v>1</v>
      </c>
      <c r="BU110" s="72" t="e">
        <f>HLOOKUP(AE110,$BA$10:BT110,COUNTIF($AE$7:AE110,"&lt;&gt;"&amp;""),FALSE)</f>
        <v>#N/A</v>
      </c>
      <c r="BV110" s="64">
        <f t="shared" si="82"/>
        <v>1</v>
      </c>
      <c r="BW110" s="72" t="str">
        <f t="shared" si="95"/>
        <v/>
      </c>
      <c r="BX110" s="141" t="str">
        <f ca="1">IF(OR(AE110=$BB$10,AE110=$BD$10,AE110=$BK$10,AE110=$BL$10,AE110=$BM$10),VLOOKUP(BW110,INDIRECT(CONCATENATE(CR110,"!",HLOOKUP(AE110,$CU$10:CY110,CZ110,FALSE))),1,TRUE),"")</f>
        <v/>
      </c>
      <c r="BY110" s="107" t="e">
        <f t="shared" ca="1" si="96"/>
        <v>#N/A</v>
      </c>
      <c r="BZ110" s="107" t="e">
        <f t="shared" ca="1" si="97"/>
        <v>#N/A</v>
      </c>
      <c r="CA110" s="107" t="e">
        <f t="shared" ca="1" si="98"/>
        <v>#N/A</v>
      </c>
      <c r="CB110" s="107" t="e">
        <f t="shared" ca="1" si="99"/>
        <v>#N/A</v>
      </c>
      <c r="CC110" s="107" t="e">
        <f t="shared" ca="1" si="100"/>
        <v>#VALUE!</v>
      </c>
      <c r="CD110" s="73">
        <f>Worksheet!K105</f>
        <v>0</v>
      </c>
      <c r="CE110" s="73">
        <f>Worksheet!L105</f>
        <v>0</v>
      </c>
      <c r="CF110" s="73">
        <f>Worksheet!M105</f>
        <v>0</v>
      </c>
      <c r="CG110" s="73">
        <f>Worksheet!N105</f>
        <v>0</v>
      </c>
      <c r="CH110" s="73">
        <f>Worksheet!O105</f>
        <v>0</v>
      </c>
      <c r="CI110" s="159" t="e">
        <f t="shared" ca="1" si="101"/>
        <v>#VALUE!</v>
      </c>
      <c r="CJ110" s="159" t="e">
        <f t="shared" ca="1" si="102"/>
        <v>#VALUE!</v>
      </c>
      <c r="CK110" s="159" t="e">
        <f t="shared" ca="1" si="103"/>
        <v>#VALUE!</v>
      </c>
      <c r="CL110" s="159" t="e">
        <f t="shared" ca="1" si="104"/>
        <v>#VALUE!</v>
      </c>
      <c r="CM110" s="159" t="e">
        <f t="shared" ca="1" si="105"/>
        <v>#VALUE!</v>
      </c>
      <c r="CN110" s="136" t="e">
        <f t="shared" ca="1" si="106"/>
        <v>#N/A</v>
      </c>
      <c r="CO110" s="108">
        <f>Worksheet!Q105</f>
        <v>0</v>
      </c>
      <c r="CP110" s="63" t="str">
        <f t="shared" si="107"/>
        <v>1</v>
      </c>
      <c r="CQ110" s="138" t="e">
        <f t="shared" si="108"/>
        <v>#N/A</v>
      </c>
      <c r="CR110" s="63" t="str">
        <f t="shared" si="84"/>
        <v>Standard1</v>
      </c>
      <c r="CT110" s="117" t="str">
        <f t="shared" ca="1" si="109"/>
        <v>$B$4:$P$807</v>
      </c>
      <c r="CU110" s="107" t="str">
        <f>VLOOKUP($CR110,$CT$3:CU$8,2,FALSE)</f>
        <v>$I$189:$I$348</v>
      </c>
      <c r="CV110" s="107" t="str">
        <f>VLOOKUP($CR110,$CT$3:CV$8,3,FALSE)</f>
        <v>$I$349:$I$538</v>
      </c>
      <c r="CW110" s="107" t="str">
        <f>VLOOKUP($CR110,$CT$3:CW$8,4,FALSE)</f>
        <v>$I$539:$I$609</v>
      </c>
      <c r="CX110" s="107" t="str">
        <f>VLOOKUP($CR110,$CT$3:CX$8,5,FALSE)</f>
        <v>$I$610:$I$659</v>
      </c>
      <c r="CY110" s="107" t="str">
        <f>VLOOKUP($CR110,$CT$3:CY$8,6,FALSE)</f>
        <v>$I$660:$I$719</v>
      </c>
      <c r="CZ110" s="63">
        <f>COUNTIF($CU$10:CU110,"&lt;&gt;"&amp;"")</f>
        <v>101</v>
      </c>
      <c r="DB110" s="63" t="str">
        <f t="shared" si="110"/>
        <v/>
      </c>
      <c r="DC110" s="63" t="e">
        <f t="shared" ca="1" si="111"/>
        <v>#N/A</v>
      </c>
    </row>
    <row r="111" spans="17:107" x14ac:dyDescent="0.25">
      <c r="Q111" s="64" t="e">
        <f t="shared" ca="1" si="86"/>
        <v>#N/A</v>
      </c>
      <c r="R111" s="63" t="str">
        <f>IF(Worksheet!I106=$S$2,$S$2,IF(Worksheet!I106=$S$3,$S$3,$S$1))</f>
        <v>5502A</v>
      </c>
      <c r="S111" s="65" t="str">
        <f t="shared" ca="1" si="77"/>
        <v>*</v>
      </c>
      <c r="T111" s="60" t="e">
        <f t="shared" si="87"/>
        <v>#N/A</v>
      </c>
      <c r="U111" s="67">
        <f>IF(Worksheet!S106="%",ABS(Worksheet!Z106),ABS(Worksheet!U106))</f>
        <v>0</v>
      </c>
      <c r="V111" s="160">
        <f>IF(Worksheet!S106="%",Worksheet!AA106,Worksheet!S106)</f>
        <v>0</v>
      </c>
      <c r="W111" s="66" t="str">
        <f>IF(Worksheet!S106="%","",IF(Worksheet!Z106&lt;&gt;"",Worksheet!Z106,""))</f>
        <v/>
      </c>
      <c r="X111" s="66" t="str">
        <f>IF(Worksheet!S106="%","",IF(Worksheet!AA106&lt;&gt;"",Worksheet!AA106,""))</f>
        <v/>
      </c>
      <c r="Y111" s="68" t="str">
        <f t="shared" si="88"/>
        <v/>
      </c>
      <c r="Z111" s="68" t="str">
        <f t="shared" si="89"/>
        <v>0</v>
      </c>
      <c r="AA111" s="68" t="str">
        <f t="shared" si="90"/>
        <v>DC</v>
      </c>
      <c r="AB111" s="68" t="str">
        <f t="shared" si="91"/>
        <v>DC0</v>
      </c>
      <c r="AC111" s="68" t="str">
        <f>IF(Worksheet!H106&lt;&gt;"",Worksheet!H106,"")</f>
        <v/>
      </c>
      <c r="AD111" s="68" t="str">
        <f t="shared" si="92"/>
        <v/>
      </c>
      <c r="AE111" s="139" t="str">
        <f t="shared" si="93"/>
        <v>DC0</v>
      </c>
      <c r="AF111" s="140" t="e">
        <f>HLOOKUP(AE111,$AH$10:AZ111,COUNTIF($AE$7:AE111,"&lt;&gt;"&amp;""),FALSE)</f>
        <v>#N/A</v>
      </c>
      <c r="AG111" s="76" t="e">
        <f t="shared" si="94"/>
        <v>#N/A</v>
      </c>
      <c r="AH111" s="107" t="e">
        <f ca="1">VLOOKUP($AG111,INDIRECT(CONCATENATE($CR111,"!",VLOOKUP($CR111,$AG$3:AH$8,AH$2,FALSE))),1,TRUE)</f>
        <v>#N/A</v>
      </c>
      <c r="AI111" s="107" t="e">
        <f ca="1">VLOOKUP($AG111,INDIRECT(CONCATENATE($CR111,"!",VLOOKUP($CR111,$AG$3:AI$8,AI$2,FALSE))),1,TRUE)</f>
        <v>#N/A</v>
      </c>
      <c r="AJ111" s="107" t="e">
        <f ca="1">VLOOKUP($AG111,INDIRECT(CONCATENATE($CR111,"!",VLOOKUP($CR111,$AG$3:AJ$8,AJ$2,FALSE))),1,TRUE)</f>
        <v>#N/A</v>
      </c>
      <c r="AK111" s="107" t="e">
        <f ca="1">VLOOKUP($AG111,INDIRECT(CONCATENATE($CR111,"!",VLOOKUP($CR111,$AG$3:AK$8,AK$2,FALSE))),1,TRUE)</f>
        <v>#N/A</v>
      </c>
      <c r="AL111" s="107" t="e">
        <f ca="1">VLOOKUP($AG111,INDIRECT(CONCATENATE($CR111,"!",VLOOKUP($CR111,$AG$3:AL$8,AL$2,FALSE))),1,TRUE)</f>
        <v>#N/A</v>
      </c>
      <c r="AM111" s="107" t="e">
        <f ca="1">VLOOKUP($AG111,INDIRECT(CONCATENATE($CR111,"!",VLOOKUP($CR111,$AG$3:AM$8,AM$2,FALSE))),1,TRUE)</f>
        <v>#N/A</v>
      </c>
      <c r="AN111" s="107" t="e">
        <f ca="1">VLOOKUP($AG111,INDIRECT(CONCATENATE($CR111,"!",VLOOKUP($CR111,$AG$3:AN$8,AN$2,FALSE))),1,TRUE)</f>
        <v>#N/A</v>
      </c>
      <c r="AO111" s="107" t="e">
        <f ca="1">VLOOKUP($AG111,INDIRECT(CONCATENATE($CR111,"!",VLOOKUP($CR111,$AG$3:AO$8,AO$2,FALSE))),1,TRUE)</f>
        <v>#N/A</v>
      </c>
      <c r="AP111" s="107" t="e">
        <f ca="1">VLOOKUP($AG111,INDIRECT(CONCATENATE($CR111,"!",VLOOKUP($CR111,$AG$3:AP$8,AP$2,FALSE))),1,TRUE)</f>
        <v>#N/A</v>
      </c>
      <c r="AQ111" s="107" t="e">
        <f ca="1">VLOOKUP($AG111,INDIRECT(CONCATENATE($CR111,"!",VLOOKUP($CR111,$AG$3:AQ$8,AQ$2,FALSE))),1,TRUE)</f>
        <v>#N/A</v>
      </c>
      <c r="AR111" s="107" t="e">
        <f ca="1">VLOOKUP($AG111,INDIRECT(CONCATENATE($CR111,"!",VLOOKUP($CR111,$AG$3:AR$8,AR$2,FALSE))),1,TRUE)</f>
        <v>#N/A</v>
      </c>
      <c r="AS111" s="107" t="e">
        <f ca="1">VLOOKUP($AG111,INDIRECT(CONCATENATE($CR111,"!",VLOOKUP($CR111,$AG$3:AS$8,AS$2,FALSE))),1,TRUE)</f>
        <v>#N/A</v>
      </c>
      <c r="AT111" s="107" t="e">
        <f ca="1">VLOOKUP($AG111,INDIRECT(CONCATENATE($CR111,"!",VLOOKUP($CR111,$AG$3:AT$8,AT$2,FALSE))),1,TRUE)</f>
        <v>#N/A</v>
      </c>
      <c r="AU111" s="107"/>
      <c r="AV111" s="107"/>
      <c r="AW111" s="107"/>
      <c r="AX111" s="107"/>
      <c r="AY111" s="107"/>
      <c r="AZ111" s="107"/>
      <c r="BA111" s="71">
        <f t="shared" si="112"/>
        <v>1</v>
      </c>
      <c r="BB111" s="64">
        <f t="shared" si="112"/>
        <v>1</v>
      </c>
      <c r="BC111" s="64">
        <f t="shared" si="113"/>
        <v>1</v>
      </c>
      <c r="BD111" s="64">
        <f t="shared" si="113"/>
        <v>1</v>
      </c>
      <c r="BE111" s="64">
        <f t="shared" si="79"/>
        <v>1</v>
      </c>
      <c r="BF111" s="64">
        <f t="shared" si="80"/>
        <v>1</v>
      </c>
      <c r="BG111" s="64">
        <f t="shared" si="81"/>
        <v>1</v>
      </c>
      <c r="BH111" s="64">
        <f t="shared" si="114"/>
        <v>1</v>
      </c>
      <c r="BI111" s="64">
        <f t="shared" si="114"/>
        <v>1</v>
      </c>
      <c r="BJ111" s="64">
        <f t="shared" si="114"/>
        <v>1</v>
      </c>
      <c r="BK111" s="64">
        <f t="shared" si="114"/>
        <v>1</v>
      </c>
      <c r="BL111" s="64">
        <f t="shared" si="114"/>
        <v>1</v>
      </c>
      <c r="BM111" s="64">
        <f t="shared" si="114"/>
        <v>1</v>
      </c>
      <c r="BU111" s="72" t="e">
        <f>HLOOKUP(AE111,$BA$10:BT111,COUNTIF($AE$7:AE111,"&lt;&gt;"&amp;""),FALSE)</f>
        <v>#N/A</v>
      </c>
      <c r="BV111" s="64">
        <f t="shared" si="82"/>
        <v>1</v>
      </c>
      <c r="BW111" s="72" t="str">
        <f t="shared" si="95"/>
        <v/>
      </c>
      <c r="BX111" s="141" t="str">
        <f ca="1">IF(OR(AE111=$BB$10,AE111=$BD$10,AE111=$BK$10,AE111=$BL$10,AE111=$BM$10),VLOOKUP(BW111,INDIRECT(CONCATENATE(CR111,"!",HLOOKUP(AE111,$CU$10:CY111,CZ111,FALSE))),1,TRUE),"")</f>
        <v/>
      </c>
      <c r="BY111" s="107" t="e">
        <f t="shared" ca="1" si="96"/>
        <v>#N/A</v>
      </c>
      <c r="BZ111" s="107" t="e">
        <f t="shared" ca="1" si="97"/>
        <v>#N/A</v>
      </c>
      <c r="CA111" s="107" t="e">
        <f t="shared" ca="1" si="98"/>
        <v>#N/A</v>
      </c>
      <c r="CB111" s="107" t="e">
        <f t="shared" ca="1" si="99"/>
        <v>#N/A</v>
      </c>
      <c r="CC111" s="107" t="e">
        <f t="shared" ca="1" si="100"/>
        <v>#VALUE!</v>
      </c>
      <c r="CD111" s="73">
        <f>Worksheet!K106</f>
        <v>0</v>
      </c>
      <c r="CE111" s="73">
        <f>Worksheet!L106</f>
        <v>0</v>
      </c>
      <c r="CF111" s="73">
        <f>Worksheet!M106</f>
        <v>0</v>
      </c>
      <c r="CG111" s="73">
        <f>Worksheet!N106</f>
        <v>0</v>
      </c>
      <c r="CH111" s="73">
        <f>Worksheet!O106</f>
        <v>0</v>
      </c>
      <c r="CI111" s="159" t="e">
        <f t="shared" ca="1" si="101"/>
        <v>#VALUE!</v>
      </c>
      <c r="CJ111" s="159" t="e">
        <f t="shared" ca="1" si="102"/>
        <v>#VALUE!</v>
      </c>
      <c r="CK111" s="159" t="e">
        <f t="shared" ca="1" si="103"/>
        <v>#VALUE!</v>
      </c>
      <c r="CL111" s="159" t="e">
        <f t="shared" ca="1" si="104"/>
        <v>#VALUE!</v>
      </c>
      <c r="CM111" s="159" t="e">
        <f t="shared" ca="1" si="105"/>
        <v>#VALUE!</v>
      </c>
      <c r="CN111" s="136" t="e">
        <f t="shared" ca="1" si="106"/>
        <v>#N/A</v>
      </c>
      <c r="CO111" s="108">
        <f>Worksheet!Q106</f>
        <v>0</v>
      </c>
      <c r="CP111" s="63" t="str">
        <f t="shared" si="107"/>
        <v>1</v>
      </c>
      <c r="CQ111" s="138" t="e">
        <f t="shared" si="108"/>
        <v>#N/A</v>
      </c>
      <c r="CR111" s="63" t="str">
        <f t="shared" si="84"/>
        <v>Standard1</v>
      </c>
      <c r="CT111" s="117" t="str">
        <f t="shared" ca="1" si="109"/>
        <v>$B$4:$P$807</v>
      </c>
      <c r="CU111" s="107" t="str">
        <f>VLOOKUP($CR111,$CT$3:CU$8,2,FALSE)</f>
        <v>$I$189:$I$348</v>
      </c>
      <c r="CV111" s="107" t="str">
        <f>VLOOKUP($CR111,$CT$3:CV$8,3,FALSE)</f>
        <v>$I$349:$I$538</v>
      </c>
      <c r="CW111" s="107" t="str">
        <f>VLOOKUP($CR111,$CT$3:CW$8,4,FALSE)</f>
        <v>$I$539:$I$609</v>
      </c>
      <c r="CX111" s="107" t="str">
        <f>VLOOKUP($CR111,$CT$3:CX$8,5,FALSE)</f>
        <v>$I$610:$I$659</v>
      </c>
      <c r="CY111" s="107" t="str">
        <f>VLOOKUP($CR111,$CT$3:CY$8,6,FALSE)</f>
        <v>$I$660:$I$719</v>
      </c>
      <c r="CZ111" s="63">
        <f>COUNTIF($CU$10:CU111,"&lt;&gt;"&amp;"")</f>
        <v>102</v>
      </c>
      <c r="DB111" s="63" t="str">
        <f t="shared" si="110"/>
        <v/>
      </c>
      <c r="DC111" s="63" t="e">
        <f t="shared" ca="1" si="111"/>
        <v>#N/A</v>
      </c>
    </row>
    <row r="112" spans="17:107" x14ac:dyDescent="0.25">
      <c r="Q112" s="64" t="e">
        <f t="shared" ca="1" si="86"/>
        <v>#N/A</v>
      </c>
      <c r="R112" s="63" t="str">
        <f>IF(Worksheet!I107=$S$2,$S$2,IF(Worksheet!I107=$S$3,$S$3,$S$1))</f>
        <v>5502A</v>
      </c>
      <c r="S112" s="65" t="str">
        <f t="shared" ca="1" si="77"/>
        <v>*</v>
      </c>
      <c r="T112" s="60" t="e">
        <f t="shared" si="87"/>
        <v>#N/A</v>
      </c>
      <c r="U112" s="67">
        <f>IF(Worksheet!S107="%",ABS(Worksheet!Z107),ABS(Worksheet!U107))</f>
        <v>0</v>
      </c>
      <c r="V112" s="160">
        <f>IF(Worksheet!S107="%",Worksheet!AA107,Worksheet!S107)</f>
        <v>0</v>
      </c>
      <c r="W112" s="66" t="str">
        <f>IF(Worksheet!S107="%","",IF(Worksheet!Z107&lt;&gt;"",Worksheet!Z107,""))</f>
        <v/>
      </c>
      <c r="X112" s="66" t="str">
        <f>IF(Worksheet!S107="%","",IF(Worksheet!AA107&lt;&gt;"",Worksheet!AA107,""))</f>
        <v/>
      </c>
      <c r="Y112" s="68" t="str">
        <f t="shared" si="88"/>
        <v/>
      </c>
      <c r="Z112" s="68" t="str">
        <f t="shared" si="89"/>
        <v>0</v>
      </c>
      <c r="AA112" s="68" t="str">
        <f t="shared" si="90"/>
        <v>DC</v>
      </c>
      <c r="AB112" s="68" t="str">
        <f t="shared" si="91"/>
        <v>DC0</v>
      </c>
      <c r="AC112" s="68" t="str">
        <f>IF(Worksheet!H107&lt;&gt;"",Worksheet!H107,"")</f>
        <v/>
      </c>
      <c r="AD112" s="68" t="str">
        <f t="shared" si="92"/>
        <v/>
      </c>
      <c r="AE112" s="139" t="str">
        <f t="shared" si="93"/>
        <v>DC0</v>
      </c>
      <c r="AF112" s="140" t="e">
        <f>HLOOKUP(AE112,$AH$10:AZ112,COUNTIF($AE$7:AE112,"&lt;&gt;"&amp;""),FALSE)</f>
        <v>#N/A</v>
      </c>
      <c r="AG112" s="76" t="e">
        <f t="shared" si="94"/>
        <v>#N/A</v>
      </c>
      <c r="AH112" s="107" t="e">
        <f ca="1">VLOOKUP($AG112,INDIRECT(CONCATENATE($CR112,"!",VLOOKUP($CR112,$AG$3:AH$8,AH$2,FALSE))),1,TRUE)</f>
        <v>#N/A</v>
      </c>
      <c r="AI112" s="107" t="e">
        <f ca="1">VLOOKUP($AG112,INDIRECT(CONCATENATE($CR112,"!",VLOOKUP($CR112,$AG$3:AI$8,AI$2,FALSE))),1,TRUE)</f>
        <v>#N/A</v>
      </c>
      <c r="AJ112" s="107" t="e">
        <f ca="1">VLOOKUP($AG112,INDIRECT(CONCATENATE($CR112,"!",VLOOKUP($CR112,$AG$3:AJ$8,AJ$2,FALSE))),1,TRUE)</f>
        <v>#N/A</v>
      </c>
      <c r="AK112" s="107" t="e">
        <f ca="1">VLOOKUP($AG112,INDIRECT(CONCATENATE($CR112,"!",VLOOKUP($CR112,$AG$3:AK$8,AK$2,FALSE))),1,TRUE)</f>
        <v>#N/A</v>
      </c>
      <c r="AL112" s="107" t="e">
        <f ca="1">VLOOKUP($AG112,INDIRECT(CONCATENATE($CR112,"!",VLOOKUP($CR112,$AG$3:AL$8,AL$2,FALSE))),1,TRUE)</f>
        <v>#N/A</v>
      </c>
      <c r="AM112" s="107" t="e">
        <f ca="1">VLOOKUP($AG112,INDIRECT(CONCATENATE($CR112,"!",VLOOKUP($CR112,$AG$3:AM$8,AM$2,FALSE))),1,TRUE)</f>
        <v>#N/A</v>
      </c>
      <c r="AN112" s="107" t="e">
        <f ca="1">VLOOKUP($AG112,INDIRECT(CONCATENATE($CR112,"!",VLOOKUP($CR112,$AG$3:AN$8,AN$2,FALSE))),1,TRUE)</f>
        <v>#N/A</v>
      </c>
      <c r="AO112" s="107" t="e">
        <f ca="1">VLOOKUP($AG112,INDIRECT(CONCATENATE($CR112,"!",VLOOKUP($CR112,$AG$3:AO$8,AO$2,FALSE))),1,TRUE)</f>
        <v>#N/A</v>
      </c>
      <c r="AP112" s="107" t="e">
        <f ca="1">VLOOKUP($AG112,INDIRECT(CONCATENATE($CR112,"!",VLOOKUP($CR112,$AG$3:AP$8,AP$2,FALSE))),1,TRUE)</f>
        <v>#N/A</v>
      </c>
      <c r="AQ112" s="107" t="e">
        <f ca="1">VLOOKUP($AG112,INDIRECT(CONCATENATE($CR112,"!",VLOOKUP($CR112,$AG$3:AQ$8,AQ$2,FALSE))),1,TRUE)</f>
        <v>#N/A</v>
      </c>
      <c r="AR112" s="107" t="e">
        <f ca="1">VLOOKUP($AG112,INDIRECT(CONCATENATE($CR112,"!",VLOOKUP($CR112,$AG$3:AR$8,AR$2,FALSE))),1,TRUE)</f>
        <v>#N/A</v>
      </c>
      <c r="AS112" s="107" t="e">
        <f ca="1">VLOOKUP($AG112,INDIRECT(CONCATENATE($CR112,"!",VLOOKUP($CR112,$AG$3:AS$8,AS$2,FALSE))),1,TRUE)</f>
        <v>#N/A</v>
      </c>
      <c r="AT112" s="107" t="e">
        <f ca="1">VLOOKUP($AG112,INDIRECT(CONCATENATE($CR112,"!",VLOOKUP($CR112,$AG$3:AT$8,AT$2,FALSE))),1,TRUE)</f>
        <v>#N/A</v>
      </c>
      <c r="AU112" s="107"/>
      <c r="AV112" s="107"/>
      <c r="AW112" s="107"/>
      <c r="AX112" s="107"/>
      <c r="AY112" s="107"/>
      <c r="AZ112" s="107"/>
      <c r="BA112" s="71">
        <f t="shared" si="112"/>
        <v>1</v>
      </c>
      <c r="BB112" s="64">
        <f t="shared" si="112"/>
        <v>1</v>
      </c>
      <c r="BC112" s="64">
        <f t="shared" si="113"/>
        <v>1</v>
      </c>
      <c r="BD112" s="64">
        <f t="shared" si="113"/>
        <v>1</v>
      </c>
      <c r="BE112" s="64">
        <f t="shared" si="79"/>
        <v>1</v>
      </c>
      <c r="BF112" s="64">
        <f t="shared" si="80"/>
        <v>1</v>
      </c>
      <c r="BG112" s="64">
        <f t="shared" si="81"/>
        <v>1</v>
      </c>
      <c r="BH112" s="64">
        <f t="shared" si="114"/>
        <v>1</v>
      </c>
      <c r="BI112" s="64">
        <f t="shared" si="114"/>
        <v>1</v>
      </c>
      <c r="BJ112" s="64">
        <f t="shared" si="114"/>
        <v>1</v>
      </c>
      <c r="BK112" s="64">
        <f t="shared" si="114"/>
        <v>1</v>
      </c>
      <c r="BL112" s="64">
        <f t="shared" si="114"/>
        <v>1</v>
      </c>
      <c r="BM112" s="64">
        <f t="shared" si="114"/>
        <v>1</v>
      </c>
      <c r="BU112" s="72" t="e">
        <f>HLOOKUP(AE112,$BA$10:BT112,COUNTIF($AE$7:AE112,"&lt;&gt;"&amp;""),FALSE)</f>
        <v>#N/A</v>
      </c>
      <c r="BV112" s="64">
        <f t="shared" si="82"/>
        <v>1</v>
      </c>
      <c r="BW112" s="72" t="str">
        <f t="shared" si="95"/>
        <v/>
      </c>
      <c r="BX112" s="141" t="str">
        <f ca="1">IF(OR(AE112=$BB$10,AE112=$BD$10,AE112=$BK$10,AE112=$BL$10,AE112=$BM$10),VLOOKUP(BW112,INDIRECT(CONCATENATE(CR112,"!",HLOOKUP(AE112,$CU$10:CY112,CZ112,FALSE))),1,TRUE),"")</f>
        <v/>
      </c>
      <c r="BY112" s="107" t="e">
        <f t="shared" ca="1" si="96"/>
        <v>#N/A</v>
      </c>
      <c r="BZ112" s="107" t="e">
        <f t="shared" ca="1" si="97"/>
        <v>#N/A</v>
      </c>
      <c r="CA112" s="107" t="e">
        <f t="shared" ca="1" si="98"/>
        <v>#N/A</v>
      </c>
      <c r="CB112" s="107" t="e">
        <f t="shared" ca="1" si="99"/>
        <v>#N/A</v>
      </c>
      <c r="CC112" s="107" t="e">
        <f t="shared" ca="1" si="100"/>
        <v>#VALUE!</v>
      </c>
      <c r="CD112" s="73">
        <f>Worksheet!K107</f>
        <v>0</v>
      </c>
      <c r="CE112" s="73">
        <f>Worksheet!L107</f>
        <v>0</v>
      </c>
      <c r="CF112" s="73">
        <f>Worksheet!M107</f>
        <v>0</v>
      </c>
      <c r="CG112" s="73">
        <f>Worksheet!N107</f>
        <v>0</v>
      </c>
      <c r="CH112" s="73">
        <f>Worksheet!O107</f>
        <v>0</v>
      </c>
      <c r="CI112" s="159" t="e">
        <f t="shared" ca="1" si="101"/>
        <v>#VALUE!</v>
      </c>
      <c r="CJ112" s="159" t="e">
        <f t="shared" ca="1" si="102"/>
        <v>#VALUE!</v>
      </c>
      <c r="CK112" s="159" t="e">
        <f t="shared" ca="1" si="103"/>
        <v>#VALUE!</v>
      </c>
      <c r="CL112" s="159" t="e">
        <f t="shared" ca="1" si="104"/>
        <v>#VALUE!</v>
      </c>
      <c r="CM112" s="159" t="e">
        <f t="shared" ca="1" si="105"/>
        <v>#VALUE!</v>
      </c>
      <c r="CN112" s="136" t="e">
        <f t="shared" ca="1" si="106"/>
        <v>#N/A</v>
      </c>
      <c r="CO112" s="108">
        <f>Worksheet!Q107</f>
        <v>0</v>
      </c>
      <c r="CP112" s="63" t="str">
        <f t="shared" si="107"/>
        <v>1</v>
      </c>
      <c r="CQ112" s="138" t="e">
        <f t="shared" si="108"/>
        <v>#N/A</v>
      </c>
      <c r="CR112" s="63" t="str">
        <f t="shared" si="84"/>
        <v>Standard1</v>
      </c>
      <c r="CT112" s="117" t="str">
        <f t="shared" ca="1" si="109"/>
        <v>$B$4:$P$807</v>
      </c>
      <c r="CU112" s="107" t="str">
        <f>VLOOKUP($CR112,$CT$3:CU$8,2,FALSE)</f>
        <v>$I$189:$I$348</v>
      </c>
      <c r="CV112" s="107" t="str">
        <f>VLOOKUP($CR112,$CT$3:CV$8,3,FALSE)</f>
        <v>$I$349:$I$538</v>
      </c>
      <c r="CW112" s="107" t="str">
        <f>VLOOKUP($CR112,$CT$3:CW$8,4,FALSE)</f>
        <v>$I$539:$I$609</v>
      </c>
      <c r="CX112" s="107" t="str">
        <f>VLOOKUP($CR112,$CT$3:CX$8,5,FALSE)</f>
        <v>$I$610:$I$659</v>
      </c>
      <c r="CY112" s="107" t="str">
        <f>VLOOKUP($CR112,$CT$3:CY$8,6,FALSE)</f>
        <v>$I$660:$I$719</v>
      </c>
      <c r="CZ112" s="63">
        <f>COUNTIF($CU$10:CU112,"&lt;&gt;"&amp;"")</f>
        <v>103</v>
      </c>
      <c r="DB112" s="63" t="str">
        <f t="shared" si="110"/>
        <v/>
      </c>
      <c r="DC112" s="63" t="e">
        <f t="shared" ca="1" si="111"/>
        <v>#N/A</v>
      </c>
    </row>
    <row r="113" spans="17:107" x14ac:dyDescent="0.25">
      <c r="Q113" s="64" t="e">
        <f t="shared" ca="1" si="86"/>
        <v>#N/A</v>
      </c>
      <c r="R113" s="63" t="str">
        <f>IF(Worksheet!I108=$S$2,$S$2,IF(Worksheet!I108=$S$3,$S$3,$S$1))</f>
        <v>5502A</v>
      </c>
      <c r="S113" s="65" t="str">
        <f t="shared" ca="1" si="77"/>
        <v>*</v>
      </c>
      <c r="T113" s="60" t="e">
        <f t="shared" si="87"/>
        <v>#N/A</v>
      </c>
      <c r="U113" s="67">
        <f>IF(Worksheet!S108="%",ABS(Worksheet!Z108),ABS(Worksheet!U108))</f>
        <v>0</v>
      </c>
      <c r="V113" s="160">
        <f>IF(Worksheet!S108="%",Worksheet!AA108,Worksheet!S108)</f>
        <v>0</v>
      </c>
      <c r="W113" s="66" t="str">
        <f>IF(Worksheet!S108="%","",IF(Worksheet!Z108&lt;&gt;"",Worksheet!Z108,""))</f>
        <v/>
      </c>
      <c r="X113" s="66" t="str">
        <f>IF(Worksheet!S108="%","",IF(Worksheet!AA108&lt;&gt;"",Worksheet!AA108,""))</f>
        <v/>
      </c>
      <c r="Y113" s="68" t="str">
        <f t="shared" si="88"/>
        <v/>
      </c>
      <c r="Z113" s="68" t="str">
        <f t="shared" si="89"/>
        <v>0</v>
      </c>
      <c r="AA113" s="68" t="str">
        <f t="shared" si="90"/>
        <v>DC</v>
      </c>
      <c r="AB113" s="68" t="str">
        <f t="shared" si="91"/>
        <v>DC0</v>
      </c>
      <c r="AC113" s="68" t="str">
        <f>IF(Worksheet!H108&lt;&gt;"",Worksheet!H108,"")</f>
        <v/>
      </c>
      <c r="AD113" s="68" t="str">
        <f t="shared" si="92"/>
        <v/>
      </c>
      <c r="AE113" s="139" t="str">
        <f t="shared" si="93"/>
        <v>DC0</v>
      </c>
      <c r="AF113" s="140" t="e">
        <f>HLOOKUP(AE113,$AH$10:AZ113,COUNTIF($AE$7:AE113,"&lt;&gt;"&amp;""),FALSE)</f>
        <v>#N/A</v>
      </c>
      <c r="AG113" s="76" t="e">
        <f t="shared" si="94"/>
        <v>#N/A</v>
      </c>
      <c r="AH113" s="107" t="e">
        <f ca="1">VLOOKUP($AG113,INDIRECT(CONCATENATE($CR113,"!",VLOOKUP($CR113,$AG$3:AH$8,AH$2,FALSE))),1,TRUE)</f>
        <v>#N/A</v>
      </c>
      <c r="AI113" s="107" t="e">
        <f ca="1">VLOOKUP($AG113,INDIRECT(CONCATENATE($CR113,"!",VLOOKUP($CR113,$AG$3:AI$8,AI$2,FALSE))),1,TRUE)</f>
        <v>#N/A</v>
      </c>
      <c r="AJ113" s="107" t="e">
        <f ca="1">VLOOKUP($AG113,INDIRECT(CONCATENATE($CR113,"!",VLOOKUP($CR113,$AG$3:AJ$8,AJ$2,FALSE))),1,TRUE)</f>
        <v>#N/A</v>
      </c>
      <c r="AK113" s="107" t="e">
        <f ca="1">VLOOKUP($AG113,INDIRECT(CONCATENATE($CR113,"!",VLOOKUP($CR113,$AG$3:AK$8,AK$2,FALSE))),1,TRUE)</f>
        <v>#N/A</v>
      </c>
      <c r="AL113" s="107" t="e">
        <f ca="1">VLOOKUP($AG113,INDIRECT(CONCATENATE($CR113,"!",VLOOKUP($CR113,$AG$3:AL$8,AL$2,FALSE))),1,TRUE)</f>
        <v>#N/A</v>
      </c>
      <c r="AM113" s="107" t="e">
        <f ca="1">VLOOKUP($AG113,INDIRECT(CONCATENATE($CR113,"!",VLOOKUP($CR113,$AG$3:AM$8,AM$2,FALSE))),1,TRUE)</f>
        <v>#N/A</v>
      </c>
      <c r="AN113" s="107" t="e">
        <f ca="1">VLOOKUP($AG113,INDIRECT(CONCATENATE($CR113,"!",VLOOKUP($CR113,$AG$3:AN$8,AN$2,FALSE))),1,TRUE)</f>
        <v>#N/A</v>
      </c>
      <c r="AO113" s="107" t="e">
        <f ca="1">VLOOKUP($AG113,INDIRECT(CONCATENATE($CR113,"!",VLOOKUP($CR113,$AG$3:AO$8,AO$2,FALSE))),1,TRUE)</f>
        <v>#N/A</v>
      </c>
      <c r="AP113" s="107" t="e">
        <f ca="1">VLOOKUP($AG113,INDIRECT(CONCATENATE($CR113,"!",VLOOKUP($CR113,$AG$3:AP$8,AP$2,FALSE))),1,TRUE)</f>
        <v>#N/A</v>
      </c>
      <c r="AQ113" s="107" t="e">
        <f ca="1">VLOOKUP($AG113,INDIRECT(CONCATENATE($CR113,"!",VLOOKUP($CR113,$AG$3:AQ$8,AQ$2,FALSE))),1,TRUE)</f>
        <v>#N/A</v>
      </c>
      <c r="AR113" s="107" t="e">
        <f ca="1">VLOOKUP($AG113,INDIRECT(CONCATENATE($CR113,"!",VLOOKUP($CR113,$AG$3:AR$8,AR$2,FALSE))),1,TRUE)</f>
        <v>#N/A</v>
      </c>
      <c r="AS113" s="107" t="e">
        <f ca="1">VLOOKUP($AG113,INDIRECT(CONCATENATE($CR113,"!",VLOOKUP($CR113,$AG$3:AS$8,AS$2,FALSE))),1,TRUE)</f>
        <v>#N/A</v>
      </c>
      <c r="AT113" s="107" t="e">
        <f ca="1">VLOOKUP($AG113,INDIRECT(CONCATENATE($CR113,"!",VLOOKUP($CR113,$AG$3:AT$8,AT$2,FALSE))),1,TRUE)</f>
        <v>#N/A</v>
      </c>
      <c r="AU113" s="107"/>
      <c r="AV113" s="107"/>
      <c r="AW113" s="107"/>
      <c r="AX113" s="107"/>
      <c r="AY113" s="107"/>
      <c r="AZ113" s="107"/>
      <c r="BA113" s="71">
        <f t="shared" si="112"/>
        <v>1</v>
      </c>
      <c r="BB113" s="64">
        <f t="shared" si="112"/>
        <v>1</v>
      </c>
      <c r="BC113" s="64">
        <f t="shared" si="113"/>
        <v>1</v>
      </c>
      <c r="BD113" s="64">
        <f t="shared" si="113"/>
        <v>1</v>
      </c>
      <c r="BE113" s="64">
        <f t="shared" si="79"/>
        <v>1</v>
      </c>
      <c r="BF113" s="64">
        <f t="shared" si="80"/>
        <v>1</v>
      </c>
      <c r="BG113" s="64">
        <f t="shared" si="81"/>
        <v>1</v>
      </c>
      <c r="BH113" s="64">
        <f t="shared" si="114"/>
        <v>1</v>
      </c>
      <c r="BI113" s="64">
        <f t="shared" si="114"/>
        <v>1</v>
      </c>
      <c r="BJ113" s="64">
        <f t="shared" si="114"/>
        <v>1</v>
      </c>
      <c r="BK113" s="64">
        <f t="shared" si="114"/>
        <v>1</v>
      </c>
      <c r="BL113" s="64">
        <f t="shared" si="114"/>
        <v>1</v>
      </c>
      <c r="BM113" s="64">
        <f t="shared" si="114"/>
        <v>1</v>
      </c>
      <c r="BU113" s="72" t="e">
        <f>HLOOKUP(AE113,$BA$10:BT113,COUNTIF($AE$7:AE113,"&lt;&gt;"&amp;""),FALSE)</f>
        <v>#N/A</v>
      </c>
      <c r="BV113" s="64">
        <f t="shared" si="82"/>
        <v>1</v>
      </c>
      <c r="BW113" s="72" t="str">
        <f t="shared" si="95"/>
        <v/>
      </c>
      <c r="BX113" s="141" t="str">
        <f ca="1">IF(OR(AE113=$BB$10,AE113=$BD$10,AE113=$BK$10,AE113=$BL$10,AE113=$BM$10),VLOOKUP(BW113,INDIRECT(CONCATENATE(CR113,"!",HLOOKUP(AE113,$CU$10:CY113,CZ113,FALSE))),1,TRUE),"")</f>
        <v/>
      </c>
      <c r="BY113" s="107" t="e">
        <f t="shared" ca="1" si="96"/>
        <v>#N/A</v>
      </c>
      <c r="BZ113" s="107" t="e">
        <f t="shared" ca="1" si="97"/>
        <v>#N/A</v>
      </c>
      <c r="CA113" s="107" t="e">
        <f t="shared" ca="1" si="98"/>
        <v>#N/A</v>
      </c>
      <c r="CB113" s="107" t="e">
        <f t="shared" ca="1" si="99"/>
        <v>#N/A</v>
      </c>
      <c r="CC113" s="107" t="e">
        <f t="shared" ca="1" si="100"/>
        <v>#VALUE!</v>
      </c>
      <c r="CD113" s="73">
        <f>Worksheet!K108</f>
        <v>0</v>
      </c>
      <c r="CE113" s="73">
        <f>Worksheet!L108</f>
        <v>0</v>
      </c>
      <c r="CF113" s="73">
        <f>Worksheet!M108</f>
        <v>0</v>
      </c>
      <c r="CG113" s="73">
        <f>Worksheet!N108</f>
        <v>0</v>
      </c>
      <c r="CH113" s="73">
        <f>Worksheet!O108</f>
        <v>0</v>
      </c>
      <c r="CI113" s="159" t="e">
        <f t="shared" ca="1" si="101"/>
        <v>#VALUE!</v>
      </c>
      <c r="CJ113" s="159" t="e">
        <f t="shared" ca="1" si="102"/>
        <v>#VALUE!</v>
      </c>
      <c r="CK113" s="159" t="e">
        <f t="shared" ca="1" si="103"/>
        <v>#VALUE!</v>
      </c>
      <c r="CL113" s="159" t="e">
        <f t="shared" ca="1" si="104"/>
        <v>#VALUE!</v>
      </c>
      <c r="CM113" s="159" t="e">
        <f t="shared" ca="1" si="105"/>
        <v>#VALUE!</v>
      </c>
      <c r="CN113" s="136" t="e">
        <f t="shared" ca="1" si="106"/>
        <v>#N/A</v>
      </c>
      <c r="CO113" s="108">
        <f>Worksheet!Q108</f>
        <v>0</v>
      </c>
      <c r="CP113" s="63" t="str">
        <f t="shared" si="107"/>
        <v>1</v>
      </c>
      <c r="CQ113" s="138" t="e">
        <f t="shared" si="108"/>
        <v>#N/A</v>
      </c>
      <c r="CR113" s="63" t="str">
        <f t="shared" si="84"/>
        <v>Standard1</v>
      </c>
      <c r="CT113" s="117" t="str">
        <f t="shared" ca="1" si="109"/>
        <v>$B$4:$P$807</v>
      </c>
      <c r="CU113" s="107" t="str">
        <f>VLOOKUP($CR113,$CT$3:CU$8,2,FALSE)</f>
        <v>$I$189:$I$348</v>
      </c>
      <c r="CV113" s="107" t="str">
        <f>VLOOKUP($CR113,$CT$3:CV$8,3,FALSE)</f>
        <v>$I$349:$I$538</v>
      </c>
      <c r="CW113" s="107" t="str">
        <f>VLOOKUP($CR113,$CT$3:CW$8,4,FALSE)</f>
        <v>$I$539:$I$609</v>
      </c>
      <c r="CX113" s="107" t="str">
        <f>VLOOKUP($CR113,$CT$3:CX$8,5,FALSE)</f>
        <v>$I$610:$I$659</v>
      </c>
      <c r="CY113" s="107" t="str">
        <f>VLOOKUP($CR113,$CT$3:CY$8,6,FALSE)</f>
        <v>$I$660:$I$719</v>
      </c>
      <c r="CZ113" s="63">
        <f>COUNTIF($CU$10:CU113,"&lt;&gt;"&amp;"")</f>
        <v>104</v>
      </c>
      <c r="DB113" s="63" t="str">
        <f t="shared" si="110"/>
        <v/>
      </c>
      <c r="DC113" s="63" t="e">
        <f t="shared" ca="1" si="111"/>
        <v>#N/A</v>
      </c>
    </row>
    <row r="114" spans="17:107" x14ac:dyDescent="0.25">
      <c r="Q114" s="64" t="e">
        <f t="shared" ca="1" si="86"/>
        <v>#N/A</v>
      </c>
      <c r="R114" s="63" t="str">
        <f>IF(Worksheet!I109=$S$2,$S$2,IF(Worksheet!I109=$S$3,$S$3,$S$1))</f>
        <v>5502A</v>
      </c>
      <c r="S114" s="65" t="str">
        <f t="shared" ca="1" si="77"/>
        <v>*</v>
      </c>
      <c r="T114" s="60" t="e">
        <f t="shared" si="87"/>
        <v>#N/A</v>
      </c>
      <c r="U114" s="67">
        <f>IF(Worksheet!S109="%",ABS(Worksheet!Z109),ABS(Worksheet!U109))</f>
        <v>0</v>
      </c>
      <c r="V114" s="160">
        <f>IF(Worksheet!S109="%",Worksheet!AA109,Worksheet!S109)</f>
        <v>0</v>
      </c>
      <c r="W114" s="66" t="str">
        <f>IF(Worksheet!S109="%","",IF(Worksheet!Z109&lt;&gt;"",Worksheet!Z109,""))</f>
        <v/>
      </c>
      <c r="X114" s="66" t="str">
        <f>IF(Worksheet!S109="%","",IF(Worksheet!AA109&lt;&gt;"",Worksheet!AA109,""))</f>
        <v/>
      </c>
      <c r="Y114" s="68" t="str">
        <f t="shared" si="88"/>
        <v/>
      </c>
      <c r="Z114" s="68" t="str">
        <f t="shared" si="89"/>
        <v>0</v>
      </c>
      <c r="AA114" s="68" t="str">
        <f t="shared" si="90"/>
        <v>DC</v>
      </c>
      <c r="AB114" s="68" t="str">
        <f t="shared" si="91"/>
        <v>DC0</v>
      </c>
      <c r="AC114" s="68" t="str">
        <f>IF(Worksheet!H109&lt;&gt;"",Worksheet!H109,"")</f>
        <v/>
      </c>
      <c r="AD114" s="68" t="str">
        <f t="shared" si="92"/>
        <v/>
      </c>
      <c r="AE114" s="139" t="str">
        <f t="shared" si="93"/>
        <v>DC0</v>
      </c>
      <c r="AF114" s="140" t="e">
        <f>HLOOKUP(AE114,$AH$10:AZ114,COUNTIF($AE$7:AE114,"&lt;&gt;"&amp;""),FALSE)</f>
        <v>#N/A</v>
      </c>
      <c r="AG114" s="76" t="e">
        <f t="shared" si="94"/>
        <v>#N/A</v>
      </c>
      <c r="AH114" s="107" t="e">
        <f ca="1">VLOOKUP($AG114,INDIRECT(CONCATENATE($CR114,"!",VLOOKUP($CR114,$AG$3:AH$8,AH$2,FALSE))),1,TRUE)</f>
        <v>#N/A</v>
      </c>
      <c r="AI114" s="107" t="e">
        <f ca="1">VLOOKUP($AG114,INDIRECT(CONCATENATE($CR114,"!",VLOOKUP($CR114,$AG$3:AI$8,AI$2,FALSE))),1,TRUE)</f>
        <v>#N/A</v>
      </c>
      <c r="AJ114" s="107" t="e">
        <f ca="1">VLOOKUP($AG114,INDIRECT(CONCATENATE($CR114,"!",VLOOKUP($CR114,$AG$3:AJ$8,AJ$2,FALSE))),1,TRUE)</f>
        <v>#N/A</v>
      </c>
      <c r="AK114" s="107" t="e">
        <f ca="1">VLOOKUP($AG114,INDIRECT(CONCATENATE($CR114,"!",VLOOKUP($CR114,$AG$3:AK$8,AK$2,FALSE))),1,TRUE)</f>
        <v>#N/A</v>
      </c>
      <c r="AL114" s="107" t="e">
        <f ca="1">VLOOKUP($AG114,INDIRECT(CONCATENATE($CR114,"!",VLOOKUP($CR114,$AG$3:AL$8,AL$2,FALSE))),1,TRUE)</f>
        <v>#N/A</v>
      </c>
      <c r="AM114" s="107" t="e">
        <f ca="1">VLOOKUP($AG114,INDIRECT(CONCATENATE($CR114,"!",VLOOKUP($CR114,$AG$3:AM$8,AM$2,FALSE))),1,TRUE)</f>
        <v>#N/A</v>
      </c>
      <c r="AN114" s="107" t="e">
        <f ca="1">VLOOKUP($AG114,INDIRECT(CONCATENATE($CR114,"!",VLOOKUP($CR114,$AG$3:AN$8,AN$2,FALSE))),1,TRUE)</f>
        <v>#N/A</v>
      </c>
      <c r="AO114" s="107" t="e">
        <f ca="1">VLOOKUP($AG114,INDIRECT(CONCATENATE($CR114,"!",VLOOKUP($CR114,$AG$3:AO$8,AO$2,FALSE))),1,TRUE)</f>
        <v>#N/A</v>
      </c>
      <c r="AP114" s="107" t="e">
        <f ca="1">VLOOKUP($AG114,INDIRECT(CONCATENATE($CR114,"!",VLOOKUP($CR114,$AG$3:AP$8,AP$2,FALSE))),1,TRUE)</f>
        <v>#N/A</v>
      </c>
      <c r="AQ114" s="107" t="e">
        <f ca="1">VLOOKUP($AG114,INDIRECT(CONCATENATE($CR114,"!",VLOOKUP($CR114,$AG$3:AQ$8,AQ$2,FALSE))),1,TRUE)</f>
        <v>#N/A</v>
      </c>
      <c r="AR114" s="107" t="e">
        <f ca="1">VLOOKUP($AG114,INDIRECT(CONCATENATE($CR114,"!",VLOOKUP($CR114,$AG$3:AR$8,AR$2,FALSE))),1,TRUE)</f>
        <v>#N/A</v>
      </c>
      <c r="AS114" s="107" t="e">
        <f ca="1">VLOOKUP($AG114,INDIRECT(CONCATENATE($CR114,"!",VLOOKUP($CR114,$AG$3:AS$8,AS$2,FALSE))),1,TRUE)</f>
        <v>#N/A</v>
      </c>
      <c r="AT114" s="107" t="e">
        <f ca="1">VLOOKUP($AG114,INDIRECT(CONCATENATE($CR114,"!",VLOOKUP($CR114,$AG$3:AT$8,AT$2,FALSE))),1,TRUE)</f>
        <v>#N/A</v>
      </c>
      <c r="AU114" s="107"/>
      <c r="AV114" s="107"/>
      <c r="AW114" s="107"/>
      <c r="AX114" s="107"/>
      <c r="AY114" s="107"/>
      <c r="AZ114" s="107"/>
      <c r="BA114" s="71">
        <f t="shared" si="112"/>
        <v>1</v>
      </c>
      <c r="BB114" s="64">
        <f t="shared" si="112"/>
        <v>1</v>
      </c>
      <c r="BC114" s="64">
        <f t="shared" si="113"/>
        <v>1</v>
      </c>
      <c r="BD114" s="64">
        <f t="shared" si="113"/>
        <v>1</v>
      </c>
      <c r="BE114" s="64">
        <f t="shared" si="79"/>
        <v>1</v>
      </c>
      <c r="BF114" s="64">
        <f t="shared" si="80"/>
        <v>1</v>
      </c>
      <c r="BG114" s="64">
        <f t="shared" si="81"/>
        <v>1</v>
      </c>
      <c r="BH114" s="64">
        <f t="shared" si="114"/>
        <v>1</v>
      </c>
      <c r="BI114" s="64">
        <f t="shared" si="114"/>
        <v>1</v>
      </c>
      <c r="BJ114" s="64">
        <f t="shared" si="114"/>
        <v>1</v>
      </c>
      <c r="BK114" s="64">
        <f t="shared" si="114"/>
        <v>1</v>
      </c>
      <c r="BL114" s="64">
        <f t="shared" si="114"/>
        <v>1</v>
      </c>
      <c r="BM114" s="64">
        <f t="shared" si="114"/>
        <v>1</v>
      </c>
      <c r="BU114" s="72" t="e">
        <f>HLOOKUP(AE114,$BA$10:BT114,COUNTIF($AE$7:AE114,"&lt;&gt;"&amp;""),FALSE)</f>
        <v>#N/A</v>
      </c>
      <c r="BV114" s="64">
        <f t="shared" si="82"/>
        <v>1</v>
      </c>
      <c r="BW114" s="72" t="str">
        <f t="shared" si="95"/>
        <v/>
      </c>
      <c r="BX114" s="141" t="str">
        <f ca="1">IF(OR(AE114=$BB$10,AE114=$BD$10,AE114=$BK$10,AE114=$BL$10,AE114=$BM$10),VLOOKUP(BW114,INDIRECT(CONCATENATE(CR114,"!",HLOOKUP(AE114,$CU$10:CY114,CZ114,FALSE))),1,TRUE),"")</f>
        <v/>
      </c>
      <c r="BY114" s="107" t="e">
        <f t="shared" ca="1" si="96"/>
        <v>#N/A</v>
      </c>
      <c r="BZ114" s="107" t="e">
        <f t="shared" ca="1" si="97"/>
        <v>#N/A</v>
      </c>
      <c r="CA114" s="107" t="e">
        <f t="shared" ca="1" si="98"/>
        <v>#N/A</v>
      </c>
      <c r="CB114" s="107" t="e">
        <f t="shared" ca="1" si="99"/>
        <v>#N/A</v>
      </c>
      <c r="CC114" s="107" t="e">
        <f t="shared" ca="1" si="100"/>
        <v>#VALUE!</v>
      </c>
      <c r="CD114" s="73">
        <f>Worksheet!K109</f>
        <v>0</v>
      </c>
      <c r="CE114" s="73">
        <f>Worksheet!L109</f>
        <v>0</v>
      </c>
      <c r="CF114" s="73">
        <f>Worksheet!M109</f>
        <v>0</v>
      </c>
      <c r="CG114" s="73">
        <f>Worksheet!N109</f>
        <v>0</v>
      </c>
      <c r="CH114" s="73">
        <f>Worksheet!O109</f>
        <v>0</v>
      </c>
      <c r="CI114" s="159" t="e">
        <f t="shared" ca="1" si="101"/>
        <v>#VALUE!</v>
      </c>
      <c r="CJ114" s="159" t="e">
        <f t="shared" ca="1" si="102"/>
        <v>#VALUE!</v>
      </c>
      <c r="CK114" s="159" t="e">
        <f t="shared" ca="1" si="103"/>
        <v>#VALUE!</v>
      </c>
      <c r="CL114" s="159" t="e">
        <f t="shared" ca="1" si="104"/>
        <v>#VALUE!</v>
      </c>
      <c r="CM114" s="159" t="e">
        <f t="shared" ca="1" si="105"/>
        <v>#VALUE!</v>
      </c>
      <c r="CN114" s="136" t="e">
        <f t="shared" ca="1" si="106"/>
        <v>#N/A</v>
      </c>
      <c r="CO114" s="108">
        <f>Worksheet!Q109</f>
        <v>0</v>
      </c>
      <c r="CP114" s="63" t="str">
        <f t="shared" si="107"/>
        <v>1</v>
      </c>
      <c r="CQ114" s="138" t="e">
        <f t="shared" si="108"/>
        <v>#N/A</v>
      </c>
      <c r="CR114" s="63" t="str">
        <f t="shared" si="84"/>
        <v>Standard1</v>
      </c>
      <c r="CT114" s="117" t="str">
        <f t="shared" ca="1" si="109"/>
        <v>$B$4:$P$807</v>
      </c>
      <c r="CU114" s="107" t="str">
        <f>VLOOKUP($CR114,$CT$3:CU$8,2,FALSE)</f>
        <v>$I$189:$I$348</v>
      </c>
      <c r="CV114" s="107" t="str">
        <f>VLOOKUP($CR114,$CT$3:CV$8,3,FALSE)</f>
        <v>$I$349:$I$538</v>
      </c>
      <c r="CW114" s="107" t="str">
        <f>VLOOKUP($CR114,$CT$3:CW$8,4,FALSE)</f>
        <v>$I$539:$I$609</v>
      </c>
      <c r="CX114" s="107" t="str">
        <f>VLOOKUP($CR114,$CT$3:CX$8,5,FALSE)</f>
        <v>$I$610:$I$659</v>
      </c>
      <c r="CY114" s="107" t="str">
        <f>VLOOKUP($CR114,$CT$3:CY$8,6,FALSE)</f>
        <v>$I$660:$I$719</v>
      </c>
      <c r="CZ114" s="63">
        <f>COUNTIF($CU$10:CU114,"&lt;&gt;"&amp;"")</f>
        <v>105</v>
      </c>
      <c r="DB114" s="63" t="str">
        <f t="shared" si="110"/>
        <v/>
      </c>
      <c r="DC114" s="63" t="e">
        <f t="shared" ca="1" si="111"/>
        <v>#N/A</v>
      </c>
    </row>
    <row r="115" spans="17:107" x14ac:dyDescent="0.25">
      <c r="Q115" s="64" t="e">
        <f t="shared" ca="1" si="86"/>
        <v>#N/A</v>
      </c>
      <c r="R115" s="63" t="str">
        <f>IF(Worksheet!I110=$S$2,$S$2,IF(Worksheet!I110=$S$3,$S$3,$S$1))</f>
        <v>5502A</v>
      </c>
      <c r="S115" s="65" t="str">
        <f t="shared" ca="1" si="77"/>
        <v>*</v>
      </c>
      <c r="T115" s="60" t="e">
        <f t="shared" si="87"/>
        <v>#N/A</v>
      </c>
      <c r="U115" s="67">
        <f>IF(Worksheet!S110="%",ABS(Worksheet!Z110),ABS(Worksheet!U110))</f>
        <v>0</v>
      </c>
      <c r="V115" s="160">
        <f>IF(Worksheet!S110="%",Worksheet!AA110,Worksheet!S110)</f>
        <v>0</v>
      </c>
      <c r="W115" s="66" t="str">
        <f>IF(Worksheet!S110="%","",IF(Worksheet!Z110&lt;&gt;"",Worksheet!Z110,""))</f>
        <v/>
      </c>
      <c r="X115" s="66" t="str">
        <f>IF(Worksheet!S110="%","",IF(Worksheet!AA110&lt;&gt;"",Worksheet!AA110,""))</f>
        <v/>
      </c>
      <c r="Y115" s="68" t="str">
        <f t="shared" si="88"/>
        <v/>
      </c>
      <c r="Z115" s="68" t="str">
        <f t="shared" si="89"/>
        <v>0</v>
      </c>
      <c r="AA115" s="68" t="str">
        <f t="shared" si="90"/>
        <v>DC</v>
      </c>
      <c r="AB115" s="68" t="str">
        <f t="shared" si="91"/>
        <v>DC0</v>
      </c>
      <c r="AC115" s="68" t="str">
        <f>IF(Worksheet!H110&lt;&gt;"",Worksheet!H110,"")</f>
        <v/>
      </c>
      <c r="AD115" s="68" t="str">
        <f t="shared" si="92"/>
        <v/>
      </c>
      <c r="AE115" s="139" t="str">
        <f t="shared" si="93"/>
        <v>DC0</v>
      </c>
      <c r="AF115" s="140" t="e">
        <f>HLOOKUP(AE115,$AH$10:AZ115,COUNTIF($AE$7:AE115,"&lt;&gt;"&amp;""),FALSE)</f>
        <v>#N/A</v>
      </c>
      <c r="AG115" s="76" t="e">
        <f t="shared" si="94"/>
        <v>#N/A</v>
      </c>
      <c r="AH115" s="107" t="e">
        <f ca="1">VLOOKUP($AG115,INDIRECT(CONCATENATE($CR115,"!",VLOOKUP($CR115,$AG$3:AH$8,AH$2,FALSE))),1,TRUE)</f>
        <v>#N/A</v>
      </c>
      <c r="AI115" s="107" t="e">
        <f ca="1">VLOOKUP($AG115,INDIRECT(CONCATENATE($CR115,"!",VLOOKUP($CR115,$AG$3:AI$8,AI$2,FALSE))),1,TRUE)</f>
        <v>#N/A</v>
      </c>
      <c r="AJ115" s="107" t="e">
        <f ca="1">VLOOKUP($AG115,INDIRECT(CONCATENATE($CR115,"!",VLOOKUP($CR115,$AG$3:AJ$8,AJ$2,FALSE))),1,TRUE)</f>
        <v>#N/A</v>
      </c>
      <c r="AK115" s="107" t="e">
        <f ca="1">VLOOKUP($AG115,INDIRECT(CONCATENATE($CR115,"!",VLOOKUP($CR115,$AG$3:AK$8,AK$2,FALSE))),1,TRUE)</f>
        <v>#N/A</v>
      </c>
      <c r="AL115" s="107" t="e">
        <f ca="1">VLOOKUP($AG115,INDIRECT(CONCATENATE($CR115,"!",VLOOKUP($CR115,$AG$3:AL$8,AL$2,FALSE))),1,TRUE)</f>
        <v>#N/A</v>
      </c>
      <c r="AM115" s="107" t="e">
        <f ca="1">VLOOKUP($AG115,INDIRECT(CONCATENATE($CR115,"!",VLOOKUP($CR115,$AG$3:AM$8,AM$2,FALSE))),1,TRUE)</f>
        <v>#N/A</v>
      </c>
      <c r="AN115" s="107" t="e">
        <f ca="1">VLOOKUP($AG115,INDIRECT(CONCATENATE($CR115,"!",VLOOKUP($CR115,$AG$3:AN$8,AN$2,FALSE))),1,TRUE)</f>
        <v>#N/A</v>
      </c>
      <c r="AO115" s="107" t="e">
        <f ca="1">VLOOKUP($AG115,INDIRECT(CONCATENATE($CR115,"!",VLOOKUP($CR115,$AG$3:AO$8,AO$2,FALSE))),1,TRUE)</f>
        <v>#N/A</v>
      </c>
      <c r="AP115" s="107" t="e">
        <f ca="1">VLOOKUP($AG115,INDIRECT(CONCATENATE($CR115,"!",VLOOKUP($CR115,$AG$3:AP$8,AP$2,FALSE))),1,TRUE)</f>
        <v>#N/A</v>
      </c>
      <c r="AQ115" s="107" t="e">
        <f ca="1">VLOOKUP($AG115,INDIRECT(CONCATENATE($CR115,"!",VLOOKUP($CR115,$AG$3:AQ$8,AQ$2,FALSE))),1,TRUE)</f>
        <v>#N/A</v>
      </c>
      <c r="AR115" s="107" t="e">
        <f ca="1">VLOOKUP($AG115,INDIRECT(CONCATENATE($CR115,"!",VLOOKUP($CR115,$AG$3:AR$8,AR$2,FALSE))),1,TRUE)</f>
        <v>#N/A</v>
      </c>
      <c r="AS115" s="107" t="e">
        <f ca="1">VLOOKUP($AG115,INDIRECT(CONCATENATE($CR115,"!",VLOOKUP($CR115,$AG$3:AS$8,AS$2,FALSE))),1,TRUE)</f>
        <v>#N/A</v>
      </c>
      <c r="AT115" s="107" t="e">
        <f ca="1">VLOOKUP($AG115,INDIRECT(CONCATENATE($CR115,"!",VLOOKUP($CR115,$AG$3:AT$8,AT$2,FALSE))),1,TRUE)</f>
        <v>#N/A</v>
      </c>
      <c r="AU115" s="107"/>
      <c r="AV115" s="107"/>
      <c r="AW115" s="107"/>
      <c r="AX115" s="107"/>
      <c r="AY115" s="107"/>
      <c r="AZ115" s="107"/>
      <c r="BA115" s="71">
        <f t="shared" si="112"/>
        <v>1</v>
      </c>
      <c r="BB115" s="64">
        <f t="shared" si="112"/>
        <v>1</v>
      </c>
      <c r="BC115" s="64">
        <f t="shared" si="113"/>
        <v>1</v>
      </c>
      <c r="BD115" s="64">
        <f t="shared" si="113"/>
        <v>1</v>
      </c>
      <c r="BE115" s="64">
        <f t="shared" si="79"/>
        <v>1</v>
      </c>
      <c r="BF115" s="64">
        <f t="shared" si="80"/>
        <v>1</v>
      </c>
      <c r="BG115" s="64">
        <f t="shared" si="81"/>
        <v>1</v>
      </c>
      <c r="BH115" s="64">
        <f t="shared" si="114"/>
        <v>1</v>
      </c>
      <c r="BI115" s="64">
        <f t="shared" si="114"/>
        <v>1</v>
      </c>
      <c r="BJ115" s="64">
        <f t="shared" si="114"/>
        <v>1</v>
      </c>
      <c r="BK115" s="64">
        <f t="shared" si="114"/>
        <v>1</v>
      </c>
      <c r="BL115" s="64">
        <f t="shared" si="114"/>
        <v>1</v>
      </c>
      <c r="BM115" s="64">
        <f t="shared" si="114"/>
        <v>1</v>
      </c>
      <c r="BU115" s="72" t="e">
        <f>HLOOKUP(AE115,$BA$10:BT115,COUNTIF($AE$7:AE115,"&lt;&gt;"&amp;""),FALSE)</f>
        <v>#N/A</v>
      </c>
      <c r="BV115" s="64">
        <f t="shared" si="82"/>
        <v>1</v>
      </c>
      <c r="BW115" s="72" t="str">
        <f t="shared" si="95"/>
        <v/>
      </c>
      <c r="BX115" s="141" t="str">
        <f ca="1">IF(OR(AE115=$BB$10,AE115=$BD$10,AE115=$BK$10,AE115=$BL$10,AE115=$BM$10),VLOOKUP(BW115,INDIRECT(CONCATENATE(CR115,"!",HLOOKUP(AE115,$CU$10:CY115,CZ115,FALSE))),1,TRUE),"")</f>
        <v/>
      </c>
      <c r="BY115" s="107" t="e">
        <f t="shared" ca="1" si="96"/>
        <v>#N/A</v>
      </c>
      <c r="BZ115" s="107" t="e">
        <f t="shared" ca="1" si="97"/>
        <v>#N/A</v>
      </c>
      <c r="CA115" s="107" t="e">
        <f t="shared" ca="1" si="98"/>
        <v>#N/A</v>
      </c>
      <c r="CB115" s="107" t="e">
        <f t="shared" ca="1" si="99"/>
        <v>#N/A</v>
      </c>
      <c r="CC115" s="107" t="e">
        <f t="shared" ca="1" si="100"/>
        <v>#VALUE!</v>
      </c>
      <c r="CD115" s="73">
        <f>Worksheet!K110</f>
        <v>0</v>
      </c>
      <c r="CE115" s="73">
        <f>Worksheet!L110</f>
        <v>0</v>
      </c>
      <c r="CF115" s="73">
        <f>Worksheet!M110</f>
        <v>0</v>
      </c>
      <c r="CG115" s="73">
        <f>Worksheet!N110</f>
        <v>0</v>
      </c>
      <c r="CH115" s="73">
        <f>Worksheet!O110</f>
        <v>0</v>
      </c>
      <c r="CI115" s="159" t="e">
        <f t="shared" ca="1" si="101"/>
        <v>#VALUE!</v>
      </c>
      <c r="CJ115" s="159" t="e">
        <f t="shared" ca="1" si="102"/>
        <v>#VALUE!</v>
      </c>
      <c r="CK115" s="159" t="e">
        <f t="shared" ca="1" si="103"/>
        <v>#VALUE!</v>
      </c>
      <c r="CL115" s="159" t="e">
        <f t="shared" ca="1" si="104"/>
        <v>#VALUE!</v>
      </c>
      <c r="CM115" s="159" t="e">
        <f t="shared" ca="1" si="105"/>
        <v>#VALUE!</v>
      </c>
      <c r="CN115" s="136" t="e">
        <f t="shared" ca="1" si="106"/>
        <v>#N/A</v>
      </c>
      <c r="CO115" s="108">
        <f>Worksheet!Q110</f>
        <v>0</v>
      </c>
      <c r="CP115" s="63" t="str">
        <f t="shared" si="107"/>
        <v>1</v>
      </c>
      <c r="CQ115" s="138" t="e">
        <f t="shared" si="108"/>
        <v>#N/A</v>
      </c>
      <c r="CR115" s="63" t="str">
        <f t="shared" si="84"/>
        <v>Standard1</v>
      </c>
      <c r="CT115" s="117" t="str">
        <f t="shared" ca="1" si="109"/>
        <v>$B$4:$P$807</v>
      </c>
      <c r="CU115" s="107" t="str">
        <f>VLOOKUP($CR115,$CT$3:CU$8,2,FALSE)</f>
        <v>$I$189:$I$348</v>
      </c>
      <c r="CV115" s="107" t="str">
        <f>VLOOKUP($CR115,$CT$3:CV$8,3,FALSE)</f>
        <v>$I$349:$I$538</v>
      </c>
      <c r="CW115" s="107" t="str">
        <f>VLOOKUP($CR115,$CT$3:CW$8,4,FALSE)</f>
        <v>$I$539:$I$609</v>
      </c>
      <c r="CX115" s="107" t="str">
        <f>VLOOKUP($CR115,$CT$3:CX$8,5,FALSE)</f>
        <v>$I$610:$I$659</v>
      </c>
      <c r="CY115" s="107" t="str">
        <f>VLOOKUP($CR115,$CT$3:CY$8,6,FALSE)</f>
        <v>$I$660:$I$719</v>
      </c>
      <c r="CZ115" s="63">
        <f>COUNTIF($CU$10:CU115,"&lt;&gt;"&amp;"")</f>
        <v>106</v>
      </c>
      <c r="DB115" s="63" t="str">
        <f t="shared" si="110"/>
        <v/>
      </c>
      <c r="DC115" s="63" t="e">
        <f t="shared" ca="1" si="111"/>
        <v>#N/A</v>
      </c>
    </row>
    <row r="116" spans="17:107" x14ac:dyDescent="0.25">
      <c r="Q116" s="64" t="e">
        <f t="shared" ca="1" si="86"/>
        <v>#N/A</v>
      </c>
      <c r="R116" s="63" t="str">
        <f>IF(Worksheet!I111=$S$2,$S$2,IF(Worksheet!I111=$S$3,$S$3,$S$1))</f>
        <v>5502A</v>
      </c>
      <c r="S116" s="65" t="str">
        <f t="shared" ref="S116:S120" ca="1" si="115">IFERROR(CONCATENATE((ROUND(MAX((SQRT(((((STDEV(CI116:CM116))/SQRT(5))*2.87/2)^2)+(((CA116+(AG116*(CB116)))*0.5)^2))*2),BY116+(BZ116*AG116)),2-(1+INT(LOG10(ABS(MAX((SQRT(((((STDEV(CI116:CM116))/SQRT(5))*2.87/2)^2)+(((CA116+(AG116*(CB116)))*0.5)^2))*2),BY116+(BZ116*AG116))))))))," ",CN116),"*")</f>
        <v>*</v>
      </c>
      <c r="T116" s="60" t="e">
        <f t="shared" si="87"/>
        <v>#N/A</v>
      </c>
      <c r="U116" s="67">
        <f>IF(Worksheet!S111="%",ABS(Worksheet!Z111),ABS(Worksheet!U111))</f>
        <v>0</v>
      </c>
      <c r="V116" s="160">
        <f>IF(Worksheet!S111="%",Worksheet!AA111,Worksheet!S111)</f>
        <v>0</v>
      </c>
      <c r="W116" s="66" t="str">
        <f>IF(Worksheet!S111="%","",IF(Worksheet!Z111&lt;&gt;"",Worksheet!Z111,""))</f>
        <v/>
      </c>
      <c r="X116" s="66" t="str">
        <f>IF(Worksheet!S111="%","",IF(Worksheet!AA111&lt;&gt;"",Worksheet!AA111,""))</f>
        <v/>
      </c>
      <c r="Y116" s="68" t="str">
        <f t="shared" si="88"/>
        <v/>
      </c>
      <c r="Z116" s="68" t="str">
        <f t="shared" si="89"/>
        <v>0</v>
      </c>
      <c r="AA116" s="68" t="str">
        <f t="shared" si="90"/>
        <v>DC</v>
      </c>
      <c r="AB116" s="68" t="str">
        <f t="shared" si="91"/>
        <v>DC0</v>
      </c>
      <c r="AC116" s="68" t="str">
        <f>IF(Worksheet!H111&lt;&gt;"",Worksheet!H111,"")</f>
        <v/>
      </c>
      <c r="AD116" s="68" t="str">
        <f t="shared" si="92"/>
        <v/>
      </c>
      <c r="AE116" s="139" t="str">
        <f t="shared" si="93"/>
        <v>DC0</v>
      </c>
      <c r="AF116" s="140" t="e">
        <f>HLOOKUP(AE116,$AH$10:AZ116,COUNTIF($AE$7:AE116,"&lt;&gt;"&amp;""),FALSE)</f>
        <v>#N/A</v>
      </c>
      <c r="AG116" s="76" t="e">
        <f t="shared" si="94"/>
        <v>#N/A</v>
      </c>
      <c r="AH116" s="107" t="e">
        <f ca="1">VLOOKUP($AG116,INDIRECT(CONCATENATE($CR116,"!",VLOOKUP($CR116,$AG$3:AH$8,AH$2,FALSE))),1,TRUE)</f>
        <v>#N/A</v>
      </c>
      <c r="AI116" s="107" t="e">
        <f ca="1">VLOOKUP($AG116,INDIRECT(CONCATENATE($CR116,"!",VLOOKUP($CR116,$AG$3:AI$8,AI$2,FALSE))),1,TRUE)</f>
        <v>#N/A</v>
      </c>
      <c r="AJ116" s="107" t="e">
        <f ca="1">VLOOKUP($AG116,INDIRECT(CONCATENATE($CR116,"!",VLOOKUP($CR116,$AG$3:AJ$8,AJ$2,FALSE))),1,TRUE)</f>
        <v>#N/A</v>
      </c>
      <c r="AK116" s="107" t="e">
        <f ca="1">VLOOKUP($AG116,INDIRECT(CONCATENATE($CR116,"!",VLOOKUP($CR116,$AG$3:AK$8,AK$2,FALSE))),1,TRUE)</f>
        <v>#N/A</v>
      </c>
      <c r="AL116" s="107" t="e">
        <f ca="1">VLOOKUP($AG116,INDIRECT(CONCATENATE($CR116,"!",VLOOKUP($CR116,$AG$3:AL$8,AL$2,FALSE))),1,TRUE)</f>
        <v>#N/A</v>
      </c>
      <c r="AM116" s="107" t="e">
        <f ca="1">VLOOKUP($AG116,INDIRECT(CONCATENATE($CR116,"!",VLOOKUP($CR116,$AG$3:AM$8,AM$2,FALSE))),1,TRUE)</f>
        <v>#N/A</v>
      </c>
      <c r="AN116" s="107" t="e">
        <f ca="1">VLOOKUP($AG116,INDIRECT(CONCATENATE($CR116,"!",VLOOKUP($CR116,$AG$3:AN$8,AN$2,FALSE))),1,TRUE)</f>
        <v>#N/A</v>
      </c>
      <c r="AO116" s="107" t="e">
        <f ca="1">VLOOKUP($AG116,INDIRECT(CONCATENATE($CR116,"!",VLOOKUP($CR116,$AG$3:AO$8,AO$2,FALSE))),1,TRUE)</f>
        <v>#N/A</v>
      </c>
      <c r="AP116" s="107" t="e">
        <f ca="1">VLOOKUP($AG116,INDIRECT(CONCATENATE($CR116,"!",VLOOKUP($CR116,$AG$3:AP$8,AP$2,FALSE))),1,TRUE)</f>
        <v>#N/A</v>
      </c>
      <c r="AQ116" s="107" t="e">
        <f ca="1">VLOOKUP($AG116,INDIRECT(CONCATENATE($CR116,"!",VLOOKUP($CR116,$AG$3:AQ$8,AQ$2,FALSE))),1,TRUE)</f>
        <v>#N/A</v>
      </c>
      <c r="AR116" s="107" t="e">
        <f ca="1">VLOOKUP($AG116,INDIRECT(CONCATENATE($CR116,"!",VLOOKUP($CR116,$AG$3:AR$8,AR$2,FALSE))),1,TRUE)</f>
        <v>#N/A</v>
      </c>
      <c r="AS116" s="107" t="e">
        <f ca="1">VLOOKUP($AG116,INDIRECT(CONCATENATE($CR116,"!",VLOOKUP($CR116,$AG$3:AS$8,AS$2,FALSE))),1,TRUE)</f>
        <v>#N/A</v>
      </c>
      <c r="AT116" s="107" t="e">
        <f ca="1">VLOOKUP($AG116,INDIRECT(CONCATENATE($CR116,"!",VLOOKUP($CR116,$AG$3:AT$8,AT$2,FALSE))),1,TRUE)</f>
        <v>#N/A</v>
      </c>
      <c r="AU116" s="107"/>
      <c r="AV116" s="107"/>
      <c r="AW116" s="107"/>
      <c r="AX116" s="107"/>
      <c r="AY116" s="107"/>
      <c r="AZ116" s="107"/>
      <c r="BA116" s="71">
        <f t="shared" si="112"/>
        <v>1</v>
      </c>
      <c r="BB116" s="64">
        <f t="shared" si="112"/>
        <v>1</v>
      </c>
      <c r="BC116" s="64">
        <f t="shared" si="113"/>
        <v>1</v>
      </c>
      <c r="BD116" s="64">
        <f t="shared" si="113"/>
        <v>1</v>
      </c>
      <c r="BE116" s="64">
        <f t="shared" si="79"/>
        <v>1</v>
      </c>
      <c r="BF116" s="64">
        <f t="shared" si="80"/>
        <v>1</v>
      </c>
      <c r="BG116" s="64">
        <f t="shared" si="81"/>
        <v>1</v>
      </c>
      <c r="BH116" s="64">
        <f t="shared" si="114"/>
        <v>1</v>
      </c>
      <c r="BI116" s="64">
        <f t="shared" si="114"/>
        <v>1</v>
      </c>
      <c r="BJ116" s="64">
        <f t="shared" si="114"/>
        <v>1</v>
      </c>
      <c r="BK116" s="64">
        <f t="shared" si="114"/>
        <v>1</v>
      </c>
      <c r="BL116" s="64">
        <f t="shared" si="114"/>
        <v>1</v>
      </c>
      <c r="BM116" s="64">
        <f t="shared" si="114"/>
        <v>1</v>
      </c>
      <c r="BU116" s="72" t="e">
        <f>HLOOKUP(AE116,$BA$10:BT116,COUNTIF($AE$7:AE116,"&lt;&gt;"&amp;""),FALSE)</f>
        <v>#N/A</v>
      </c>
      <c r="BV116" s="64">
        <f t="shared" si="82"/>
        <v>1</v>
      </c>
      <c r="BW116" s="72" t="str">
        <f t="shared" si="95"/>
        <v/>
      </c>
      <c r="BX116" s="141" t="str">
        <f ca="1">IF(OR(AE116=$BB$10,AE116=$BD$10,AE116=$BK$10,AE116=$BL$10,AE116=$BM$10),VLOOKUP(BW116,INDIRECT(CONCATENATE(CR116,"!",HLOOKUP(AE116,$CU$10:CY116,CZ116,FALSE))),1,TRUE),"")</f>
        <v/>
      </c>
      <c r="BY116" s="107" t="e">
        <f t="shared" ca="1" si="96"/>
        <v>#N/A</v>
      </c>
      <c r="BZ116" s="107" t="e">
        <f t="shared" ca="1" si="97"/>
        <v>#N/A</v>
      </c>
      <c r="CA116" s="107" t="e">
        <f t="shared" ca="1" si="98"/>
        <v>#N/A</v>
      </c>
      <c r="CB116" s="107" t="e">
        <f t="shared" ca="1" si="99"/>
        <v>#N/A</v>
      </c>
      <c r="CC116" s="107" t="e">
        <f t="shared" ca="1" si="100"/>
        <v>#VALUE!</v>
      </c>
      <c r="CD116" s="73">
        <f>Worksheet!K111</f>
        <v>0</v>
      </c>
      <c r="CE116" s="73">
        <f>Worksheet!L111</f>
        <v>0</v>
      </c>
      <c r="CF116" s="73">
        <f>Worksheet!M111</f>
        <v>0</v>
      </c>
      <c r="CG116" s="73">
        <f>Worksheet!N111</f>
        <v>0</v>
      </c>
      <c r="CH116" s="73">
        <f>Worksheet!O111</f>
        <v>0</v>
      </c>
      <c r="CI116" s="159" t="e">
        <f t="shared" ca="1" si="101"/>
        <v>#VALUE!</v>
      </c>
      <c r="CJ116" s="159" t="e">
        <f t="shared" ca="1" si="102"/>
        <v>#VALUE!</v>
      </c>
      <c r="CK116" s="159" t="e">
        <f t="shared" ca="1" si="103"/>
        <v>#VALUE!</v>
      </c>
      <c r="CL116" s="159" t="e">
        <f t="shared" ca="1" si="104"/>
        <v>#VALUE!</v>
      </c>
      <c r="CM116" s="159" t="e">
        <f t="shared" ca="1" si="105"/>
        <v>#VALUE!</v>
      </c>
      <c r="CN116" s="136" t="e">
        <f t="shared" ca="1" si="106"/>
        <v>#N/A</v>
      </c>
      <c r="CO116" s="108">
        <f>Worksheet!Q111</f>
        <v>0</v>
      </c>
      <c r="CP116" s="63" t="str">
        <f t="shared" si="107"/>
        <v>1</v>
      </c>
      <c r="CQ116" s="138" t="e">
        <f t="shared" si="108"/>
        <v>#N/A</v>
      </c>
      <c r="CR116" s="63" t="str">
        <f t="shared" si="84"/>
        <v>Standard1</v>
      </c>
      <c r="CT116" s="117" t="str">
        <f t="shared" ca="1" si="109"/>
        <v>$B$4:$P$807</v>
      </c>
      <c r="CU116" s="107" t="str">
        <f>VLOOKUP($CR116,$CT$3:CU$8,2,FALSE)</f>
        <v>$I$189:$I$348</v>
      </c>
      <c r="CV116" s="107" t="str">
        <f>VLOOKUP($CR116,$CT$3:CV$8,3,FALSE)</f>
        <v>$I$349:$I$538</v>
      </c>
      <c r="CW116" s="107" t="str">
        <f>VLOOKUP($CR116,$CT$3:CW$8,4,FALSE)</f>
        <v>$I$539:$I$609</v>
      </c>
      <c r="CX116" s="107" t="str">
        <f>VLOOKUP($CR116,$CT$3:CX$8,5,FALSE)</f>
        <v>$I$610:$I$659</v>
      </c>
      <c r="CY116" s="107" t="str">
        <f>VLOOKUP($CR116,$CT$3:CY$8,6,FALSE)</f>
        <v>$I$660:$I$719</v>
      </c>
      <c r="CZ116" s="63">
        <f>COUNTIF($CU$10:CU116,"&lt;&gt;"&amp;"")</f>
        <v>107</v>
      </c>
      <c r="DB116" s="63" t="str">
        <f t="shared" si="110"/>
        <v/>
      </c>
      <c r="DC116" s="63" t="e">
        <f t="shared" ca="1" si="111"/>
        <v>#N/A</v>
      </c>
    </row>
    <row r="117" spans="17:107" x14ac:dyDescent="0.25">
      <c r="Q117" s="64" t="e">
        <f t="shared" ca="1" si="86"/>
        <v>#N/A</v>
      </c>
      <c r="R117" s="63" t="str">
        <f>IF(Worksheet!I112=$S$2,$S$2,IF(Worksheet!I112=$S$3,$S$3,$S$1))</f>
        <v>5502A</v>
      </c>
      <c r="S117" s="65" t="str">
        <f t="shared" ca="1" si="115"/>
        <v>*</v>
      </c>
      <c r="T117" s="60" t="e">
        <f t="shared" si="87"/>
        <v>#N/A</v>
      </c>
      <c r="U117" s="67">
        <f>IF(Worksheet!S112="%",ABS(Worksheet!Z112),ABS(Worksheet!U112))</f>
        <v>0</v>
      </c>
      <c r="V117" s="160">
        <f>IF(Worksheet!S112="%",Worksheet!AA112,Worksheet!S112)</f>
        <v>0</v>
      </c>
      <c r="W117" s="66" t="str">
        <f>IF(Worksheet!S112="%","",IF(Worksheet!Z112&lt;&gt;"",Worksheet!Z112,""))</f>
        <v/>
      </c>
      <c r="X117" s="66" t="str">
        <f>IF(Worksheet!S112="%","",IF(Worksheet!AA112&lt;&gt;"",Worksheet!AA112,""))</f>
        <v/>
      </c>
      <c r="Y117" s="68" t="str">
        <f t="shared" si="88"/>
        <v/>
      </c>
      <c r="Z117" s="68" t="str">
        <f t="shared" si="89"/>
        <v>0</v>
      </c>
      <c r="AA117" s="68" t="str">
        <f t="shared" si="90"/>
        <v>DC</v>
      </c>
      <c r="AB117" s="68" t="str">
        <f t="shared" si="91"/>
        <v>DC0</v>
      </c>
      <c r="AC117" s="68" t="str">
        <f>IF(Worksheet!H112&lt;&gt;"",Worksheet!H112,"")</f>
        <v/>
      </c>
      <c r="AD117" s="68" t="str">
        <f t="shared" si="92"/>
        <v/>
      </c>
      <c r="AE117" s="139" t="str">
        <f t="shared" si="93"/>
        <v>DC0</v>
      </c>
      <c r="AF117" s="140" t="e">
        <f>HLOOKUP(AE117,$AH$10:AZ117,COUNTIF($AE$7:AE117,"&lt;&gt;"&amp;""),FALSE)</f>
        <v>#N/A</v>
      </c>
      <c r="AG117" s="76" t="e">
        <f t="shared" si="94"/>
        <v>#N/A</v>
      </c>
      <c r="AH117" s="107" t="e">
        <f ca="1">VLOOKUP($AG117,INDIRECT(CONCATENATE($CR117,"!",VLOOKUP($CR117,$AG$3:AH$8,AH$2,FALSE))),1,TRUE)</f>
        <v>#N/A</v>
      </c>
      <c r="AI117" s="107" t="e">
        <f ca="1">VLOOKUP($AG117,INDIRECT(CONCATENATE($CR117,"!",VLOOKUP($CR117,$AG$3:AI$8,AI$2,FALSE))),1,TRUE)</f>
        <v>#N/A</v>
      </c>
      <c r="AJ117" s="107" t="e">
        <f ca="1">VLOOKUP($AG117,INDIRECT(CONCATENATE($CR117,"!",VLOOKUP($CR117,$AG$3:AJ$8,AJ$2,FALSE))),1,TRUE)</f>
        <v>#N/A</v>
      </c>
      <c r="AK117" s="107" t="e">
        <f ca="1">VLOOKUP($AG117,INDIRECT(CONCATENATE($CR117,"!",VLOOKUP($CR117,$AG$3:AK$8,AK$2,FALSE))),1,TRUE)</f>
        <v>#N/A</v>
      </c>
      <c r="AL117" s="107" t="e">
        <f ca="1">VLOOKUP($AG117,INDIRECT(CONCATENATE($CR117,"!",VLOOKUP($CR117,$AG$3:AL$8,AL$2,FALSE))),1,TRUE)</f>
        <v>#N/A</v>
      </c>
      <c r="AM117" s="107" t="e">
        <f ca="1">VLOOKUP($AG117,INDIRECT(CONCATENATE($CR117,"!",VLOOKUP($CR117,$AG$3:AM$8,AM$2,FALSE))),1,TRUE)</f>
        <v>#N/A</v>
      </c>
      <c r="AN117" s="107" t="e">
        <f ca="1">VLOOKUP($AG117,INDIRECT(CONCATENATE($CR117,"!",VLOOKUP($CR117,$AG$3:AN$8,AN$2,FALSE))),1,TRUE)</f>
        <v>#N/A</v>
      </c>
      <c r="AO117" s="107" t="e">
        <f ca="1">VLOOKUP($AG117,INDIRECT(CONCATENATE($CR117,"!",VLOOKUP($CR117,$AG$3:AO$8,AO$2,FALSE))),1,TRUE)</f>
        <v>#N/A</v>
      </c>
      <c r="AP117" s="107" t="e">
        <f ca="1">VLOOKUP($AG117,INDIRECT(CONCATENATE($CR117,"!",VLOOKUP($CR117,$AG$3:AP$8,AP$2,FALSE))),1,TRUE)</f>
        <v>#N/A</v>
      </c>
      <c r="AQ117" s="107" t="e">
        <f ca="1">VLOOKUP($AG117,INDIRECT(CONCATENATE($CR117,"!",VLOOKUP($CR117,$AG$3:AQ$8,AQ$2,FALSE))),1,TRUE)</f>
        <v>#N/A</v>
      </c>
      <c r="AR117" s="107" t="e">
        <f ca="1">VLOOKUP($AG117,INDIRECT(CONCATENATE($CR117,"!",VLOOKUP($CR117,$AG$3:AR$8,AR$2,FALSE))),1,TRUE)</f>
        <v>#N/A</v>
      </c>
      <c r="AS117" s="107" t="e">
        <f ca="1">VLOOKUP($AG117,INDIRECT(CONCATENATE($CR117,"!",VLOOKUP($CR117,$AG$3:AS$8,AS$2,FALSE))),1,TRUE)</f>
        <v>#N/A</v>
      </c>
      <c r="AT117" s="107" t="e">
        <f ca="1">VLOOKUP($AG117,INDIRECT(CONCATENATE($CR117,"!",VLOOKUP($CR117,$AG$3:AT$8,AT$2,FALSE))),1,TRUE)</f>
        <v>#N/A</v>
      </c>
      <c r="AU117" s="107"/>
      <c r="AV117" s="107"/>
      <c r="AW117" s="107"/>
      <c r="AX117" s="107"/>
      <c r="AY117" s="107"/>
      <c r="AZ117" s="107"/>
      <c r="BA117" s="71">
        <f t="shared" si="112"/>
        <v>1</v>
      </c>
      <c r="BB117" s="64">
        <f t="shared" si="112"/>
        <v>1</v>
      </c>
      <c r="BC117" s="64">
        <f t="shared" si="113"/>
        <v>1</v>
      </c>
      <c r="BD117" s="64">
        <f t="shared" si="113"/>
        <v>1</v>
      </c>
      <c r="BE117" s="64">
        <f t="shared" si="79"/>
        <v>1</v>
      </c>
      <c r="BF117" s="64">
        <f t="shared" si="80"/>
        <v>1</v>
      </c>
      <c r="BG117" s="64">
        <f t="shared" si="81"/>
        <v>1</v>
      </c>
      <c r="BH117" s="64">
        <f t="shared" si="114"/>
        <v>1</v>
      </c>
      <c r="BI117" s="64">
        <f t="shared" si="114"/>
        <v>1</v>
      </c>
      <c r="BJ117" s="64">
        <f t="shared" si="114"/>
        <v>1</v>
      </c>
      <c r="BK117" s="64">
        <f t="shared" si="114"/>
        <v>1</v>
      </c>
      <c r="BL117" s="64">
        <f t="shared" si="114"/>
        <v>1</v>
      </c>
      <c r="BM117" s="64">
        <f t="shared" si="114"/>
        <v>1</v>
      </c>
      <c r="BU117" s="72" t="e">
        <f>HLOOKUP(AE117,$BA$10:BT117,COUNTIF($AE$7:AE117,"&lt;&gt;"&amp;""),FALSE)</f>
        <v>#N/A</v>
      </c>
      <c r="BV117" s="64">
        <f t="shared" si="82"/>
        <v>1</v>
      </c>
      <c r="BW117" s="72" t="str">
        <f t="shared" si="95"/>
        <v/>
      </c>
      <c r="BX117" s="141" t="str">
        <f ca="1">IF(OR(AE117=$BB$10,AE117=$BD$10,AE117=$BK$10,AE117=$BL$10,AE117=$BM$10),VLOOKUP(BW117,INDIRECT(CONCATENATE(CR117,"!",HLOOKUP(AE117,$CU$10:CY117,CZ117,FALSE))),1,TRUE),"")</f>
        <v/>
      </c>
      <c r="BY117" s="107" t="e">
        <f t="shared" ca="1" si="96"/>
        <v>#N/A</v>
      </c>
      <c r="BZ117" s="107" t="e">
        <f t="shared" ca="1" si="97"/>
        <v>#N/A</v>
      </c>
      <c r="CA117" s="107" t="e">
        <f t="shared" ca="1" si="98"/>
        <v>#N/A</v>
      </c>
      <c r="CB117" s="107" t="e">
        <f t="shared" ca="1" si="99"/>
        <v>#N/A</v>
      </c>
      <c r="CC117" s="107" t="e">
        <f t="shared" ca="1" si="100"/>
        <v>#VALUE!</v>
      </c>
      <c r="CD117" s="73">
        <f>Worksheet!K112</f>
        <v>0</v>
      </c>
      <c r="CE117" s="73">
        <f>Worksheet!L112</f>
        <v>0</v>
      </c>
      <c r="CF117" s="73">
        <f>Worksheet!M112</f>
        <v>0</v>
      </c>
      <c r="CG117" s="73">
        <f>Worksheet!N112</f>
        <v>0</v>
      </c>
      <c r="CH117" s="73">
        <f>Worksheet!O112</f>
        <v>0</v>
      </c>
      <c r="CI117" s="159" t="e">
        <f t="shared" ca="1" si="101"/>
        <v>#VALUE!</v>
      </c>
      <c r="CJ117" s="159" t="e">
        <f t="shared" ca="1" si="102"/>
        <v>#VALUE!</v>
      </c>
      <c r="CK117" s="159" t="e">
        <f t="shared" ca="1" si="103"/>
        <v>#VALUE!</v>
      </c>
      <c r="CL117" s="159" t="e">
        <f t="shared" ca="1" si="104"/>
        <v>#VALUE!</v>
      </c>
      <c r="CM117" s="159" t="e">
        <f t="shared" ca="1" si="105"/>
        <v>#VALUE!</v>
      </c>
      <c r="CN117" s="136" t="e">
        <f t="shared" ca="1" si="106"/>
        <v>#N/A</v>
      </c>
      <c r="CO117" s="108">
        <f>Worksheet!Q112</f>
        <v>0</v>
      </c>
      <c r="CP117" s="63" t="str">
        <f t="shared" si="107"/>
        <v>1</v>
      </c>
      <c r="CQ117" s="138" t="e">
        <f t="shared" si="108"/>
        <v>#N/A</v>
      </c>
      <c r="CR117" s="63" t="str">
        <f t="shared" si="84"/>
        <v>Standard1</v>
      </c>
      <c r="CT117" s="117" t="str">
        <f t="shared" ca="1" si="109"/>
        <v>$B$4:$P$807</v>
      </c>
      <c r="CU117" s="107" t="str">
        <f>VLOOKUP($CR117,$CT$3:CU$8,2,FALSE)</f>
        <v>$I$189:$I$348</v>
      </c>
      <c r="CV117" s="107" t="str">
        <f>VLOOKUP($CR117,$CT$3:CV$8,3,FALSE)</f>
        <v>$I$349:$I$538</v>
      </c>
      <c r="CW117" s="107" t="str">
        <f>VLOOKUP($CR117,$CT$3:CW$8,4,FALSE)</f>
        <v>$I$539:$I$609</v>
      </c>
      <c r="CX117" s="107" t="str">
        <f>VLOOKUP($CR117,$CT$3:CX$8,5,FALSE)</f>
        <v>$I$610:$I$659</v>
      </c>
      <c r="CY117" s="107" t="str">
        <f>VLOOKUP($CR117,$CT$3:CY$8,6,FALSE)</f>
        <v>$I$660:$I$719</v>
      </c>
      <c r="CZ117" s="63">
        <f>COUNTIF($CU$10:CU117,"&lt;&gt;"&amp;"")</f>
        <v>108</v>
      </c>
      <c r="DB117" s="63" t="str">
        <f t="shared" si="110"/>
        <v/>
      </c>
      <c r="DC117" s="63" t="e">
        <f t="shared" ca="1" si="111"/>
        <v>#N/A</v>
      </c>
    </row>
    <row r="118" spans="17:107" x14ac:dyDescent="0.25">
      <c r="Q118" s="64" t="e">
        <f t="shared" ca="1" si="86"/>
        <v>#N/A</v>
      </c>
      <c r="R118" s="63" t="str">
        <f>IF(Worksheet!I113=$S$2,$S$2,IF(Worksheet!I113=$S$3,$S$3,$S$1))</f>
        <v>5502A</v>
      </c>
      <c r="S118" s="65" t="str">
        <f t="shared" ca="1" si="115"/>
        <v>*</v>
      </c>
      <c r="T118" s="60" t="e">
        <f t="shared" si="87"/>
        <v>#N/A</v>
      </c>
      <c r="U118" s="67">
        <f>IF(Worksheet!S113="%",ABS(Worksheet!Z113),ABS(Worksheet!U113))</f>
        <v>0</v>
      </c>
      <c r="V118" s="160">
        <f>IF(Worksheet!S113="%",Worksheet!AA113,Worksheet!S113)</f>
        <v>0</v>
      </c>
      <c r="W118" s="66" t="str">
        <f>IF(Worksheet!S113="%","",IF(Worksheet!Z113&lt;&gt;"",Worksheet!Z113,""))</f>
        <v/>
      </c>
      <c r="X118" s="66" t="str">
        <f>IF(Worksheet!S113="%","",IF(Worksheet!AA113&lt;&gt;"",Worksheet!AA113,""))</f>
        <v/>
      </c>
      <c r="Y118" s="68" t="str">
        <f t="shared" si="88"/>
        <v/>
      </c>
      <c r="Z118" s="68" t="str">
        <f t="shared" si="89"/>
        <v>0</v>
      </c>
      <c r="AA118" s="68" t="str">
        <f t="shared" si="90"/>
        <v>DC</v>
      </c>
      <c r="AB118" s="68" t="str">
        <f t="shared" si="91"/>
        <v>DC0</v>
      </c>
      <c r="AC118" s="68" t="str">
        <f>IF(Worksheet!H113&lt;&gt;"",Worksheet!H113,"")</f>
        <v/>
      </c>
      <c r="AD118" s="68" t="str">
        <f t="shared" si="92"/>
        <v/>
      </c>
      <c r="AE118" s="139" t="str">
        <f t="shared" si="93"/>
        <v>DC0</v>
      </c>
      <c r="AF118" s="140" t="e">
        <f>HLOOKUP(AE118,$AH$10:AZ118,COUNTIF($AE$7:AE118,"&lt;&gt;"&amp;""),FALSE)</f>
        <v>#N/A</v>
      </c>
      <c r="AG118" s="76" t="e">
        <f t="shared" si="94"/>
        <v>#N/A</v>
      </c>
      <c r="AH118" s="107" t="e">
        <f ca="1">VLOOKUP($AG118,INDIRECT(CONCATENATE($CR118,"!",VLOOKUP($CR118,$AG$3:AH$8,AH$2,FALSE))),1,TRUE)</f>
        <v>#N/A</v>
      </c>
      <c r="AI118" s="107" t="e">
        <f ca="1">VLOOKUP($AG118,INDIRECT(CONCATENATE($CR118,"!",VLOOKUP($CR118,$AG$3:AI$8,AI$2,FALSE))),1,TRUE)</f>
        <v>#N/A</v>
      </c>
      <c r="AJ118" s="107" t="e">
        <f ca="1">VLOOKUP($AG118,INDIRECT(CONCATENATE($CR118,"!",VLOOKUP($CR118,$AG$3:AJ$8,AJ$2,FALSE))),1,TRUE)</f>
        <v>#N/A</v>
      </c>
      <c r="AK118" s="107" t="e">
        <f ca="1">VLOOKUP($AG118,INDIRECT(CONCATENATE($CR118,"!",VLOOKUP($CR118,$AG$3:AK$8,AK$2,FALSE))),1,TRUE)</f>
        <v>#N/A</v>
      </c>
      <c r="AL118" s="107" t="e">
        <f ca="1">VLOOKUP($AG118,INDIRECT(CONCATENATE($CR118,"!",VLOOKUP($CR118,$AG$3:AL$8,AL$2,FALSE))),1,TRUE)</f>
        <v>#N/A</v>
      </c>
      <c r="AM118" s="107" t="e">
        <f ca="1">VLOOKUP($AG118,INDIRECT(CONCATENATE($CR118,"!",VLOOKUP($CR118,$AG$3:AM$8,AM$2,FALSE))),1,TRUE)</f>
        <v>#N/A</v>
      </c>
      <c r="AN118" s="107" t="e">
        <f ca="1">VLOOKUP($AG118,INDIRECT(CONCATENATE($CR118,"!",VLOOKUP($CR118,$AG$3:AN$8,AN$2,FALSE))),1,TRUE)</f>
        <v>#N/A</v>
      </c>
      <c r="AO118" s="107" t="e">
        <f ca="1">VLOOKUP($AG118,INDIRECT(CONCATENATE($CR118,"!",VLOOKUP($CR118,$AG$3:AO$8,AO$2,FALSE))),1,TRUE)</f>
        <v>#N/A</v>
      </c>
      <c r="AP118" s="107" t="e">
        <f ca="1">VLOOKUP($AG118,INDIRECT(CONCATENATE($CR118,"!",VLOOKUP($CR118,$AG$3:AP$8,AP$2,FALSE))),1,TRUE)</f>
        <v>#N/A</v>
      </c>
      <c r="AQ118" s="107" t="e">
        <f ca="1">VLOOKUP($AG118,INDIRECT(CONCATENATE($CR118,"!",VLOOKUP($CR118,$AG$3:AQ$8,AQ$2,FALSE))),1,TRUE)</f>
        <v>#N/A</v>
      </c>
      <c r="AR118" s="107" t="e">
        <f ca="1">VLOOKUP($AG118,INDIRECT(CONCATENATE($CR118,"!",VLOOKUP($CR118,$AG$3:AR$8,AR$2,FALSE))),1,TRUE)</f>
        <v>#N/A</v>
      </c>
      <c r="AS118" s="107" t="e">
        <f ca="1">VLOOKUP($AG118,INDIRECT(CONCATENATE($CR118,"!",VLOOKUP($CR118,$AG$3:AS$8,AS$2,FALSE))),1,TRUE)</f>
        <v>#N/A</v>
      </c>
      <c r="AT118" s="107" t="e">
        <f ca="1">VLOOKUP($AG118,INDIRECT(CONCATENATE($CR118,"!",VLOOKUP($CR118,$AG$3:AT$8,AT$2,FALSE))),1,TRUE)</f>
        <v>#N/A</v>
      </c>
      <c r="AU118" s="107"/>
      <c r="AV118" s="107"/>
      <c r="AW118" s="107"/>
      <c r="AX118" s="107"/>
      <c r="AY118" s="107"/>
      <c r="AZ118" s="107"/>
      <c r="BA118" s="71">
        <f t="shared" si="112"/>
        <v>1</v>
      </c>
      <c r="BB118" s="64">
        <f t="shared" si="112"/>
        <v>1</v>
      </c>
      <c r="BC118" s="64">
        <f t="shared" si="113"/>
        <v>1</v>
      </c>
      <c r="BD118" s="64">
        <f t="shared" si="113"/>
        <v>1</v>
      </c>
      <c r="BE118" s="64">
        <f t="shared" si="79"/>
        <v>1</v>
      </c>
      <c r="BF118" s="64">
        <f t="shared" si="80"/>
        <v>1</v>
      </c>
      <c r="BG118" s="64">
        <f t="shared" si="81"/>
        <v>1</v>
      </c>
      <c r="BH118" s="64">
        <f t="shared" si="114"/>
        <v>1</v>
      </c>
      <c r="BI118" s="64">
        <f t="shared" si="114"/>
        <v>1</v>
      </c>
      <c r="BJ118" s="64">
        <f t="shared" si="114"/>
        <v>1</v>
      </c>
      <c r="BK118" s="64">
        <f t="shared" si="114"/>
        <v>1</v>
      </c>
      <c r="BL118" s="64">
        <f t="shared" si="114"/>
        <v>1</v>
      </c>
      <c r="BM118" s="64">
        <f t="shared" si="114"/>
        <v>1</v>
      </c>
      <c r="BU118" s="72" t="e">
        <f>HLOOKUP(AE118,$BA$10:BT118,COUNTIF($AE$7:AE118,"&lt;&gt;"&amp;""),FALSE)</f>
        <v>#N/A</v>
      </c>
      <c r="BV118" s="64">
        <f t="shared" si="82"/>
        <v>1</v>
      </c>
      <c r="BW118" s="72" t="str">
        <f t="shared" si="95"/>
        <v/>
      </c>
      <c r="BX118" s="141" t="str">
        <f ca="1">IF(OR(AE118=$BB$10,AE118=$BD$10,AE118=$BK$10,AE118=$BL$10,AE118=$BM$10),VLOOKUP(BW118,INDIRECT(CONCATENATE(CR118,"!",HLOOKUP(AE118,$CU$10:CY118,CZ118,FALSE))),1,TRUE),"")</f>
        <v/>
      </c>
      <c r="BY118" s="107" t="e">
        <f t="shared" ca="1" si="96"/>
        <v>#N/A</v>
      </c>
      <c r="BZ118" s="107" t="e">
        <f t="shared" ca="1" si="97"/>
        <v>#N/A</v>
      </c>
      <c r="CA118" s="107" t="e">
        <f t="shared" ca="1" si="98"/>
        <v>#N/A</v>
      </c>
      <c r="CB118" s="107" t="e">
        <f t="shared" ca="1" si="99"/>
        <v>#N/A</v>
      </c>
      <c r="CC118" s="107" t="e">
        <f t="shared" ca="1" si="100"/>
        <v>#VALUE!</v>
      </c>
      <c r="CD118" s="73">
        <f>Worksheet!K113</f>
        <v>0</v>
      </c>
      <c r="CE118" s="73">
        <f>Worksheet!L113</f>
        <v>0</v>
      </c>
      <c r="CF118" s="73">
        <f>Worksheet!M113</f>
        <v>0</v>
      </c>
      <c r="CG118" s="73">
        <f>Worksheet!N113</f>
        <v>0</v>
      </c>
      <c r="CH118" s="73">
        <f>Worksheet!O113</f>
        <v>0</v>
      </c>
      <c r="CI118" s="159" t="e">
        <f t="shared" ca="1" si="101"/>
        <v>#VALUE!</v>
      </c>
      <c r="CJ118" s="159" t="e">
        <f t="shared" ca="1" si="102"/>
        <v>#VALUE!</v>
      </c>
      <c r="CK118" s="159" t="e">
        <f t="shared" ca="1" si="103"/>
        <v>#VALUE!</v>
      </c>
      <c r="CL118" s="159" t="e">
        <f t="shared" ca="1" si="104"/>
        <v>#VALUE!</v>
      </c>
      <c r="CM118" s="159" t="e">
        <f t="shared" ca="1" si="105"/>
        <v>#VALUE!</v>
      </c>
      <c r="CN118" s="136" t="e">
        <f t="shared" ca="1" si="106"/>
        <v>#N/A</v>
      </c>
      <c r="CO118" s="108">
        <f>Worksheet!Q113</f>
        <v>0</v>
      </c>
      <c r="CP118" s="63" t="str">
        <f t="shared" si="107"/>
        <v>1</v>
      </c>
      <c r="CQ118" s="138" t="e">
        <f t="shared" si="108"/>
        <v>#N/A</v>
      </c>
      <c r="CR118" s="63" t="str">
        <f t="shared" si="84"/>
        <v>Standard1</v>
      </c>
      <c r="CT118" s="117" t="str">
        <f t="shared" ca="1" si="109"/>
        <v>$B$4:$P$807</v>
      </c>
      <c r="CU118" s="107" t="str">
        <f>VLOOKUP($CR118,$CT$3:CU$8,2,FALSE)</f>
        <v>$I$189:$I$348</v>
      </c>
      <c r="CV118" s="107" t="str">
        <f>VLOOKUP($CR118,$CT$3:CV$8,3,FALSE)</f>
        <v>$I$349:$I$538</v>
      </c>
      <c r="CW118" s="107" t="str">
        <f>VLOOKUP($CR118,$CT$3:CW$8,4,FALSE)</f>
        <v>$I$539:$I$609</v>
      </c>
      <c r="CX118" s="107" t="str">
        <f>VLOOKUP($CR118,$CT$3:CX$8,5,FALSE)</f>
        <v>$I$610:$I$659</v>
      </c>
      <c r="CY118" s="107" t="str">
        <f>VLOOKUP($CR118,$CT$3:CY$8,6,FALSE)</f>
        <v>$I$660:$I$719</v>
      </c>
      <c r="CZ118" s="63">
        <f>COUNTIF($CU$10:CU118,"&lt;&gt;"&amp;"")</f>
        <v>109</v>
      </c>
      <c r="DB118" s="63" t="str">
        <f t="shared" si="110"/>
        <v/>
      </c>
      <c r="DC118" s="63" t="e">
        <f t="shared" ca="1" si="111"/>
        <v>#N/A</v>
      </c>
    </row>
    <row r="119" spans="17:107" x14ac:dyDescent="0.25">
      <c r="Q119" s="64" t="e">
        <f t="shared" ca="1" si="86"/>
        <v>#N/A</v>
      </c>
      <c r="R119" s="63" t="str">
        <f>IF(Worksheet!I114=$S$2,$S$2,IF(Worksheet!I114=$S$3,$S$3,$S$1))</f>
        <v>5502A</v>
      </c>
      <c r="S119" s="65" t="str">
        <f t="shared" ca="1" si="115"/>
        <v>*</v>
      </c>
      <c r="T119" s="60" t="e">
        <f t="shared" si="87"/>
        <v>#N/A</v>
      </c>
      <c r="U119" s="67">
        <f>IF(Worksheet!S114="%",ABS(Worksheet!Z114),ABS(Worksheet!U114))</f>
        <v>0</v>
      </c>
      <c r="V119" s="160">
        <f>IF(Worksheet!S114="%",Worksheet!AA114,Worksheet!S114)</f>
        <v>0</v>
      </c>
      <c r="W119" s="66" t="str">
        <f>IF(Worksheet!S114="%","",IF(Worksheet!Z114&lt;&gt;"",Worksheet!Z114,""))</f>
        <v/>
      </c>
      <c r="X119" s="66" t="str">
        <f>IF(Worksheet!S114="%","",IF(Worksheet!AA114&lt;&gt;"",Worksheet!AA114,""))</f>
        <v/>
      </c>
      <c r="Y119" s="68" t="str">
        <f t="shared" si="88"/>
        <v/>
      </c>
      <c r="Z119" s="68" t="str">
        <f t="shared" si="89"/>
        <v>0</v>
      </c>
      <c r="AA119" s="68" t="str">
        <f t="shared" si="90"/>
        <v>DC</v>
      </c>
      <c r="AB119" s="68" t="str">
        <f t="shared" si="91"/>
        <v>DC0</v>
      </c>
      <c r="AC119" s="68" t="str">
        <f>IF(Worksheet!H114&lt;&gt;"",Worksheet!H114,"")</f>
        <v/>
      </c>
      <c r="AD119" s="68" t="str">
        <f t="shared" si="92"/>
        <v/>
      </c>
      <c r="AE119" s="139" t="str">
        <f t="shared" si="93"/>
        <v>DC0</v>
      </c>
      <c r="AF119" s="140" t="e">
        <f>HLOOKUP(AE119,$AH$10:AZ119,COUNTIF($AE$7:AE119,"&lt;&gt;"&amp;""),FALSE)</f>
        <v>#N/A</v>
      </c>
      <c r="AG119" s="76" t="e">
        <f t="shared" si="94"/>
        <v>#N/A</v>
      </c>
      <c r="AH119" s="107" t="e">
        <f ca="1">VLOOKUP($AG119,INDIRECT(CONCATENATE($CR119,"!",VLOOKUP($CR119,$AG$3:AH$8,AH$2,FALSE))),1,TRUE)</f>
        <v>#N/A</v>
      </c>
      <c r="AI119" s="107" t="e">
        <f ca="1">VLOOKUP($AG119,INDIRECT(CONCATENATE($CR119,"!",VLOOKUP($CR119,$AG$3:AI$8,AI$2,FALSE))),1,TRUE)</f>
        <v>#N/A</v>
      </c>
      <c r="AJ119" s="107" t="e">
        <f ca="1">VLOOKUP($AG119,INDIRECT(CONCATENATE($CR119,"!",VLOOKUP($CR119,$AG$3:AJ$8,AJ$2,FALSE))),1,TRUE)</f>
        <v>#N/A</v>
      </c>
      <c r="AK119" s="107" t="e">
        <f ca="1">VLOOKUP($AG119,INDIRECT(CONCATENATE($CR119,"!",VLOOKUP($CR119,$AG$3:AK$8,AK$2,FALSE))),1,TRUE)</f>
        <v>#N/A</v>
      </c>
      <c r="AL119" s="107" t="e">
        <f ca="1">VLOOKUP($AG119,INDIRECT(CONCATENATE($CR119,"!",VLOOKUP($CR119,$AG$3:AL$8,AL$2,FALSE))),1,TRUE)</f>
        <v>#N/A</v>
      </c>
      <c r="AM119" s="107" t="e">
        <f ca="1">VLOOKUP($AG119,INDIRECT(CONCATENATE($CR119,"!",VLOOKUP($CR119,$AG$3:AM$8,AM$2,FALSE))),1,TRUE)</f>
        <v>#N/A</v>
      </c>
      <c r="AN119" s="107" t="e">
        <f ca="1">VLOOKUP($AG119,INDIRECT(CONCATENATE($CR119,"!",VLOOKUP($CR119,$AG$3:AN$8,AN$2,FALSE))),1,TRUE)</f>
        <v>#N/A</v>
      </c>
      <c r="AO119" s="107" t="e">
        <f ca="1">VLOOKUP($AG119,INDIRECT(CONCATENATE($CR119,"!",VLOOKUP($CR119,$AG$3:AO$8,AO$2,FALSE))),1,TRUE)</f>
        <v>#N/A</v>
      </c>
      <c r="AP119" s="107" t="e">
        <f ca="1">VLOOKUP($AG119,INDIRECT(CONCATENATE($CR119,"!",VLOOKUP($CR119,$AG$3:AP$8,AP$2,FALSE))),1,TRUE)</f>
        <v>#N/A</v>
      </c>
      <c r="AQ119" s="107" t="e">
        <f ca="1">VLOOKUP($AG119,INDIRECT(CONCATENATE($CR119,"!",VLOOKUP($CR119,$AG$3:AQ$8,AQ$2,FALSE))),1,TRUE)</f>
        <v>#N/A</v>
      </c>
      <c r="AR119" s="107" t="e">
        <f ca="1">VLOOKUP($AG119,INDIRECT(CONCATENATE($CR119,"!",VLOOKUP($CR119,$AG$3:AR$8,AR$2,FALSE))),1,TRUE)</f>
        <v>#N/A</v>
      </c>
      <c r="AS119" s="107" t="e">
        <f ca="1">VLOOKUP($AG119,INDIRECT(CONCATENATE($CR119,"!",VLOOKUP($CR119,$AG$3:AS$8,AS$2,FALSE))),1,TRUE)</f>
        <v>#N/A</v>
      </c>
      <c r="AT119" s="107" t="e">
        <f ca="1">VLOOKUP($AG119,INDIRECT(CONCATENATE($CR119,"!",VLOOKUP($CR119,$AG$3:AT$8,AT$2,FALSE))),1,TRUE)</f>
        <v>#N/A</v>
      </c>
      <c r="AU119" s="107"/>
      <c r="AV119" s="107"/>
      <c r="AW119" s="107"/>
      <c r="AX119" s="107"/>
      <c r="AY119" s="107"/>
      <c r="AZ119" s="107"/>
      <c r="BA119" s="71">
        <f t="shared" si="112"/>
        <v>1</v>
      </c>
      <c r="BB119" s="64">
        <f t="shared" si="112"/>
        <v>1</v>
      </c>
      <c r="BC119" s="64">
        <f t="shared" si="113"/>
        <v>1</v>
      </c>
      <c r="BD119" s="64">
        <f t="shared" si="113"/>
        <v>1</v>
      </c>
      <c r="BE119" s="64">
        <f t="shared" si="79"/>
        <v>1</v>
      </c>
      <c r="BF119" s="64">
        <f t="shared" si="80"/>
        <v>1</v>
      </c>
      <c r="BG119" s="64">
        <f t="shared" si="81"/>
        <v>1</v>
      </c>
      <c r="BH119" s="64">
        <f t="shared" si="114"/>
        <v>1</v>
      </c>
      <c r="BI119" s="64">
        <f t="shared" si="114"/>
        <v>1</v>
      </c>
      <c r="BJ119" s="64">
        <f t="shared" si="114"/>
        <v>1</v>
      </c>
      <c r="BK119" s="64">
        <f t="shared" si="114"/>
        <v>1</v>
      </c>
      <c r="BL119" s="64">
        <f t="shared" si="114"/>
        <v>1</v>
      </c>
      <c r="BM119" s="64">
        <f t="shared" si="114"/>
        <v>1</v>
      </c>
      <c r="BU119" s="72" t="e">
        <f>HLOOKUP(AE119,$BA$10:BT119,COUNTIF($AE$7:AE119,"&lt;&gt;"&amp;""),FALSE)</f>
        <v>#N/A</v>
      </c>
      <c r="BV119" s="64">
        <f t="shared" si="82"/>
        <v>1</v>
      </c>
      <c r="BW119" s="72" t="str">
        <f t="shared" si="95"/>
        <v/>
      </c>
      <c r="BX119" s="141" t="str">
        <f ca="1">IF(OR(AE119=$BB$10,AE119=$BD$10,AE119=$BK$10,AE119=$BL$10,AE119=$BM$10),VLOOKUP(BW119,INDIRECT(CONCATENATE(CR119,"!",HLOOKUP(AE119,$CU$10:CY119,CZ119,FALSE))),1,TRUE),"")</f>
        <v/>
      </c>
      <c r="BY119" s="107" t="e">
        <f t="shared" ca="1" si="96"/>
        <v>#N/A</v>
      </c>
      <c r="BZ119" s="107" t="e">
        <f t="shared" ca="1" si="97"/>
        <v>#N/A</v>
      </c>
      <c r="CA119" s="107" t="e">
        <f t="shared" ca="1" si="98"/>
        <v>#N/A</v>
      </c>
      <c r="CB119" s="107" t="e">
        <f t="shared" ca="1" si="99"/>
        <v>#N/A</v>
      </c>
      <c r="CC119" s="107" t="e">
        <f t="shared" ca="1" si="100"/>
        <v>#VALUE!</v>
      </c>
      <c r="CD119" s="73">
        <f>Worksheet!K114</f>
        <v>0</v>
      </c>
      <c r="CE119" s="73">
        <f>Worksheet!L114</f>
        <v>0</v>
      </c>
      <c r="CF119" s="73">
        <f>Worksheet!M114</f>
        <v>0</v>
      </c>
      <c r="CG119" s="73">
        <f>Worksheet!N114</f>
        <v>0</v>
      </c>
      <c r="CH119" s="73">
        <f>Worksheet!O114</f>
        <v>0</v>
      </c>
      <c r="CI119" s="159" t="e">
        <f t="shared" ca="1" si="101"/>
        <v>#VALUE!</v>
      </c>
      <c r="CJ119" s="159" t="e">
        <f t="shared" ca="1" si="102"/>
        <v>#VALUE!</v>
      </c>
      <c r="CK119" s="159" t="e">
        <f t="shared" ca="1" si="103"/>
        <v>#VALUE!</v>
      </c>
      <c r="CL119" s="159" t="e">
        <f t="shared" ca="1" si="104"/>
        <v>#VALUE!</v>
      </c>
      <c r="CM119" s="159" t="e">
        <f t="shared" ca="1" si="105"/>
        <v>#VALUE!</v>
      </c>
      <c r="CN119" s="136" t="e">
        <f t="shared" ca="1" si="106"/>
        <v>#N/A</v>
      </c>
      <c r="CO119" s="108">
        <f>Worksheet!Q114</f>
        <v>0</v>
      </c>
      <c r="CP119" s="63" t="str">
        <f t="shared" si="107"/>
        <v>1</v>
      </c>
      <c r="CQ119" s="138" t="e">
        <f t="shared" si="108"/>
        <v>#N/A</v>
      </c>
      <c r="CR119" s="63" t="str">
        <f t="shared" si="84"/>
        <v>Standard1</v>
      </c>
      <c r="CT119" s="117" t="str">
        <f t="shared" ca="1" si="109"/>
        <v>$B$4:$P$807</v>
      </c>
      <c r="CU119" s="107" t="str">
        <f>VLOOKUP($CR119,$CT$3:CU$8,2,FALSE)</f>
        <v>$I$189:$I$348</v>
      </c>
      <c r="CV119" s="107" t="str">
        <f>VLOOKUP($CR119,$CT$3:CV$8,3,FALSE)</f>
        <v>$I$349:$I$538</v>
      </c>
      <c r="CW119" s="107" t="str">
        <f>VLOOKUP($CR119,$CT$3:CW$8,4,FALSE)</f>
        <v>$I$539:$I$609</v>
      </c>
      <c r="CX119" s="107" t="str">
        <f>VLOOKUP($CR119,$CT$3:CX$8,5,FALSE)</f>
        <v>$I$610:$I$659</v>
      </c>
      <c r="CY119" s="107" t="str">
        <f>VLOOKUP($CR119,$CT$3:CY$8,6,FALSE)</f>
        <v>$I$660:$I$719</v>
      </c>
      <c r="CZ119" s="63">
        <f>COUNTIF($CU$10:CU119,"&lt;&gt;"&amp;"")</f>
        <v>110</v>
      </c>
      <c r="DB119" s="63" t="str">
        <f t="shared" si="110"/>
        <v/>
      </c>
      <c r="DC119" s="63" t="e">
        <f t="shared" ca="1" si="111"/>
        <v>#N/A</v>
      </c>
    </row>
    <row r="120" spans="17:107" x14ac:dyDescent="0.25">
      <c r="Q120" s="64" t="e">
        <f t="shared" ca="1" si="86"/>
        <v>#N/A</v>
      </c>
      <c r="R120" s="63" t="str">
        <f>IF(Worksheet!I115=$S$2,$S$2,IF(Worksheet!I115=$S$3,$S$3,$S$1))</f>
        <v>5502A</v>
      </c>
      <c r="S120" s="65" t="str">
        <f t="shared" ca="1" si="115"/>
        <v>*</v>
      </c>
      <c r="T120" s="60" t="e">
        <f t="shared" si="87"/>
        <v>#N/A</v>
      </c>
      <c r="U120" s="67">
        <f>IF(Worksheet!S115="%",ABS(Worksheet!Z115),ABS(Worksheet!U115))</f>
        <v>0</v>
      </c>
      <c r="V120" s="160">
        <f>IF(Worksheet!S115="%",Worksheet!AA115,Worksheet!S115)</f>
        <v>0</v>
      </c>
      <c r="W120" s="66" t="str">
        <f>IF(Worksheet!S115="%","",IF(Worksheet!Z115&lt;&gt;"",Worksheet!Z115,""))</f>
        <v/>
      </c>
      <c r="X120" s="66" t="str">
        <f>IF(Worksheet!S115="%","",IF(Worksheet!AA115&lt;&gt;"",Worksheet!AA115,""))</f>
        <v/>
      </c>
      <c r="Y120" s="68" t="str">
        <f t="shared" si="88"/>
        <v/>
      </c>
      <c r="Z120" s="68" t="str">
        <f t="shared" si="89"/>
        <v>0</v>
      </c>
      <c r="AA120" s="68" t="str">
        <f t="shared" si="90"/>
        <v>DC</v>
      </c>
      <c r="AB120" s="68" t="str">
        <f t="shared" si="91"/>
        <v>DC0</v>
      </c>
      <c r="AC120" s="68" t="str">
        <f>IF(Worksheet!H115&lt;&gt;"",Worksheet!H115,"")</f>
        <v/>
      </c>
      <c r="AD120" s="68" t="str">
        <f t="shared" si="92"/>
        <v/>
      </c>
      <c r="AE120" s="139" t="str">
        <f t="shared" si="93"/>
        <v>DC0</v>
      </c>
      <c r="AF120" s="140" t="e">
        <f>HLOOKUP(AE120,$AH$10:AZ120,COUNTIF($AE$7:AE120,"&lt;&gt;"&amp;""),FALSE)</f>
        <v>#N/A</v>
      </c>
      <c r="AG120" s="76" t="e">
        <f t="shared" si="94"/>
        <v>#N/A</v>
      </c>
      <c r="AH120" s="107" t="e">
        <f ca="1">VLOOKUP($AG120,INDIRECT(CONCATENATE($CR120,"!",VLOOKUP($CR120,$AG$3:AH$8,AH$2,FALSE))),1,TRUE)</f>
        <v>#N/A</v>
      </c>
      <c r="AI120" s="107" t="e">
        <f ca="1">VLOOKUP($AG120,INDIRECT(CONCATENATE($CR120,"!",VLOOKUP($CR120,$AG$3:AI$8,AI$2,FALSE))),1,TRUE)</f>
        <v>#N/A</v>
      </c>
      <c r="AJ120" s="107" t="e">
        <f ca="1">VLOOKUP($AG120,INDIRECT(CONCATENATE($CR120,"!",VLOOKUP($CR120,$AG$3:AJ$8,AJ$2,FALSE))),1,TRUE)</f>
        <v>#N/A</v>
      </c>
      <c r="AK120" s="107" t="e">
        <f ca="1">VLOOKUP($AG120,INDIRECT(CONCATENATE($CR120,"!",VLOOKUP($CR120,$AG$3:AK$8,AK$2,FALSE))),1,TRUE)</f>
        <v>#N/A</v>
      </c>
      <c r="AL120" s="107" t="e">
        <f ca="1">VLOOKUP($AG120,INDIRECT(CONCATENATE($CR120,"!",VLOOKUP($CR120,$AG$3:AL$8,AL$2,FALSE))),1,TRUE)</f>
        <v>#N/A</v>
      </c>
      <c r="AM120" s="107" t="e">
        <f ca="1">VLOOKUP($AG120,INDIRECT(CONCATENATE($CR120,"!",VLOOKUP($CR120,$AG$3:AM$8,AM$2,FALSE))),1,TRUE)</f>
        <v>#N/A</v>
      </c>
      <c r="AN120" s="107" t="e">
        <f ca="1">VLOOKUP($AG120,INDIRECT(CONCATENATE($CR120,"!",VLOOKUP($CR120,$AG$3:AN$8,AN$2,FALSE))),1,TRUE)</f>
        <v>#N/A</v>
      </c>
      <c r="AO120" s="107" t="e">
        <f ca="1">VLOOKUP($AG120,INDIRECT(CONCATENATE($CR120,"!",VLOOKUP($CR120,$AG$3:AO$8,AO$2,FALSE))),1,TRUE)</f>
        <v>#N/A</v>
      </c>
      <c r="AP120" s="107" t="e">
        <f ca="1">VLOOKUP($AG120,INDIRECT(CONCATENATE($CR120,"!",VLOOKUP($CR120,$AG$3:AP$8,AP$2,FALSE))),1,TRUE)</f>
        <v>#N/A</v>
      </c>
      <c r="AQ120" s="107" t="e">
        <f ca="1">VLOOKUP($AG120,INDIRECT(CONCATENATE($CR120,"!",VLOOKUP($CR120,$AG$3:AQ$8,AQ$2,FALSE))),1,TRUE)</f>
        <v>#N/A</v>
      </c>
      <c r="AR120" s="107" t="e">
        <f ca="1">VLOOKUP($AG120,INDIRECT(CONCATENATE($CR120,"!",VLOOKUP($CR120,$AG$3:AR$8,AR$2,FALSE))),1,TRUE)</f>
        <v>#N/A</v>
      </c>
      <c r="AS120" s="107" t="e">
        <f ca="1">VLOOKUP($AG120,INDIRECT(CONCATENATE($CR120,"!",VLOOKUP($CR120,$AG$3:AS$8,AS$2,FALSE))),1,TRUE)</f>
        <v>#N/A</v>
      </c>
      <c r="AT120" s="107" t="e">
        <f ca="1">VLOOKUP($AG120,INDIRECT(CONCATENATE($CR120,"!",VLOOKUP($CR120,$AG$3:AT$8,AT$2,FALSE))),1,TRUE)</f>
        <v>#N/A</v>
      </c>
      <c r="AU120" s="107"/>
      <c r="AV120" s="107"/>
      <c r="AW120" s="107"/>
      <c r="AX120" s="107"/>
      <c r="AY120" s="107"/>
      <c r="AZ120" s="107"/>
      <c r="BA120" s="71">
        <f t="shared" si="112"/>
        <v>1</v>
      </c>
      <c r="BB120" s="64">
        <f t="shared" si="112"/>
        <v>1</v>
      </c>
      <c r="BC120" s="64">
        <f t="shared" si="113"/>
        <v>1</v>
      </c>
      <c r="BD120" s="64">
        <f t="shared" si="113"/>
        <v>1</v>
      </c>
      <c r="BE120" s="64">
        <f t="shared" si="79"/>
        <v>1</v>
      </c>
      <c r="BF120" s="64">
        <f t="shared" si="80"/>
        <v>1</v>
      </c>
      <c r="BG120" s="64">
        <f t="shared" si="81"/>
        <v>1</v>
      </c>
      <c r="BH120" s="64">
        <f t="shared" si="114"/>
        <v>1</v>
      </c>
      <c r="BI120" s="64">
        <f t="shared" si="114"/>
        <v>1</v>
      </c>
      <c r="BJ120" s="64">
        <f t="shared" si="114"/>
        <v>1</v>
      </c>
      <c r="BK120" s="64">
        <f t="shared" si="114"/>
        <v>1</v>
      </c>
      <c r="BL120" s="64">
        <f t="shared" si="114"/>
        <v>1</v>
      </c>
      <c r="BM120" s="64">
        <f t="shared" si="114"/>
        <v>1</v>
      </c>
      <c r="BU120" s="72" t="e">
        <f>HLOOKUP(AE120,$BA$10:BT120,COUNTIF($AE$7:AE120,"&lt;&gt;"&amp;""),FALSE)</f>
        <v>#N/A</v>
      </c>
      <c r="BV120" s="64">
        <f t="shared" si="82"/>
        <v>1</v>
      </c>
      <c r="BW120" s="72" t="str">
        <f t="shared" si="95"/>
        <v/>
      </c>
      <c r="BX120" s="141" t="str">
        <f ca="1">IF(OR(AE120=$BB$10,AE120=$BD$10,AE120=$BK$10,AE120=$BL$10,AE120=$BM$10),VLOOKUP(BW120,INDIRECT(CONCATENATE(CR120,"!",HLOOKUP(AE120,$CU$10:CY120,CZ120,FALSE))),1,TRUE),"")</f>
        <v/>
      </c>
      <c r="BY120" s="107" t="e">
        <f t="shared" ca="1" si="96"/>
        <v>#N/A</v>
      </c>
      <c r="BZ120" s="107" t="e">
        <f t="shared" ca="1" si="97"/>
        <v>#N/A</v>
      </c>
      <c r="CA120" s="107" t="e">
        <f t="shared" ca="1" si="98"/>
        <v>#N/A</v>
      </c>
      <c r="CB120" s="107" t="e">
        <f t="shared" ca="1" si="99"/>
        <v>#N/A</v>
      </c>
      <c r="CC120" s="107" t="e">
        <f t="shared" ca="1" si="100"/>
        <v>#VALUE!</v>
      </c>
      <c r="CD120" s="73">
        <f>Worksheet!K115</f>
        <v>0</v>
      </c>
      <c r="CE120" s="73">
        <f>Worksheet!L115</f>
        <v>0</v>
      </c>
      <c r="CF120" s="73">
        <f>Worksheet!M115</f>
        <v>0</v>
      </c>
      <c r="CG120" s="73">
        <f>Worksheet!N115</f>
        <v>0</v>
      </c>
      <c r="CH120" s="73">
        <f>Worksheet!O115</f>
        <v>0</v>
      </c>
      <c r="CI120" s="159" t="e">
        <f t="shared" ca="1" si="101"/>
        <v>#VALUE!</v>
      </c>
      <c r="CJ120" s="159" t="e">
        <f t="shared" ca="1" si="102"/>
        <v>#VALUE!</v>
      </c>
      <c r="CK120" s="159" t="e">
        <f t="shared" ca="1" si="103"/>
        <v>#VALUE!</v>
      </c>
      <c r="CL120" s="159" t="e">
        <f t="shared" ca="1" si="104"/>
        <v>#VALUE!</v>
      </c>
      <c r="CM120" s="159" t="e">
        <f t="shared" ca="1" si="105"/>
        <v>#VALUE!</v>
      </c>
      <c r="CN120" s="136" t="e">
        <f t="shared" ca="1" si="106"/>
        <v>#N/A</v>
      </c>
      <c r="CO120" s="108">
        <f>Worksheet!Q115</f>
        <v>0</v>
      </c>
      <c r="CP120" s="63" t="str">
        <f t="shared" si="107"/>
        <v>1</v>
      </c>
      <c r="CQ120" s="138" t="e">
        <f t="shared" si="108"/>
        <v>#N/A</v>
      </c>
      <c r="CR120" s="63" t="str">
        <f t="shared" si="84"/>
        <v>Standard1</v>
      </c>
      <c r="CT120" s="117" t="str">
        <f t="shared" ca="1" si="109"/>
        <v>$B$4:$P$807</v>
      </c>
      <c r="CU120" s="107" t="str">
        <f>VLOOKUP($CR120,$CT$3:CU$8,2,FALSE)</f>
        <v>$I$189:$I$348</v>
      </c>
      <c r="CV120" s="107" t="str">
        <f>VLOOKUP($CR120,$CT$3:CV$8,3,FALSE)</f>
        <v>$I$349:$I$538</v>
      </c>
      <c r="CW120" s="107" t="str">
        <f>VLOOKUP($CR120,$CT$3:CW$8,4,FALSE)</f>
        <v>$I$539:$I$609</v>
      </c>
      <c r="CX120" s="107" t="str">
        <f>VLOOKUP($CR120,$CT$3:CX$8,5,FALSE)</f>
        <v>$I$610:$I$659</v>
      </c>
      <c r="CY120" s="107" t="str">
        <f>VLOOKUP($CR120,$CT$3:CY$8,6,FALSE)</f>
        <v>$I$660:$I$719</v>
      </c>
      <c r="CZ120" s="63">
        <f>COUNTIF($CU$10:CU120,"&lt;&gt;"&amp;"")</f>
        <v>111</v>
      </c>
      <c r="DB120" s="63" t="str">
        <f t="shared" si="110"/>
        <v/>
      </c>
      <c r="DC120" s="63" t="e">
        <f t="shared" ca="1" si="111"/>
        <v>#N/A</v>
      </c>
    </row>
    <row r="121" spans="17:107" x14ac:dyDescent="0.25"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4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120"/>
      <c r="CJ121" s="120"/>
      <c r="CK121" s="120"/>
      <c r="CL121" s="120"/>
      <c r="CM121" s="120"/>
      <c r="CN121" s="120"/>
    </row>
    <row r="122" spans="17:107" x14ac:dyDescent="0.25"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4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120"/>
      <c r="CJ122" s="120"/>
      <c r="CK122" s="120"/>
      <c r="CL122" s="120"/>
      <c r="CM122" s="120"/>
      <c r="CN122" s="120"/>
    </row>
    <row r="123" spans="17:107" x14ac:dyDescent="0.25"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4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120"/>
      <c r="CJ123" s="120"/>
      <c r="CK123" s="120"/>
      <c r="CL123" s="120"/>
      <c r="CM123" s="120"/>
      <c r="CN123" s="120"/>
    </row>
    <row r="124" spans="17:107" x14ac:dyDescent="0.25"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4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120"/>
      <c r="CJ124" s="120"/>
      <c r="CK124" s="120"/>
      <c r="CL124" s="120"/>
      <c r="CM124" s="120"/>
      <c r="CN124" s="120"/>
    </row>
    <row r="125" spans="17:107" x14ac:dyDescent="0.25"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4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120"/>
      <c r="CJ125" s="120"/>
      <c r="CK125" s="120"/>
      <c r="CL125" s="120"/>
      <c r="CM125" s="120"/>
      <c r="CN125" s="120"/>
    </row>
    <row r="126" spans="17:107" x14ac:dyDescent="0.25"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4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120"/>
      <c r="CJ126" s="120"/>
      <c r="CK126" s="120"/>
      <c r="CL126" s="120"/>
      <c r="CM126" s="120"/>
      <c r="CN126" s="120"/>
    </row>
    <row r="127" spans="17:107" x14ac:dyDescent="0.25"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4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120"/>
      <c r="CJ127" s="120"/>
      <c r="CK127" s="120"/>
      <c r="CL127" s="120"/>
      <c r="CM127" s="120"/>
      <c r="CN127" s="120"/>
    </row>
    <row r="128" spans="17:107" x14ac:dyDescent="0.25"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4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120"/>
      <c r="CJ128" s="120"/>
      <c r="CK128" s="120"/>
      <c r="CL128" s="120"/>
      <c r="CM128" s="120"/>
      <c r="CN128" s="120"/>
    </row>
    <row r="129" spans="18:92" x14ac:dyDescent="0.25"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4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120"/>
      <c r="CJ129" s="120"/>
      <c r="CK129" s="120"/>
      <c r="CL129" s="120"/>
      <c r="CM129" s="120"/>
      <c r="CN129" s="120"/>
    </row>
    <row r="130" spans="18:92" x14ac:dyDescent="0.25"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4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120"/>
      <c r="CJ130" s="120"/>
      <c r="CK130" s="120"/>
      <c r="CL130" s="120"/>
      <c r="CM130" s="120"/>
      <c r="CN130" s="120"/>
    </row>
    <row r="131" spans="18:92" x14ac:dyDescent="0.25"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4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120"/>
      <c r="CJ131" s="120"/>
      <c r="CK131" s="120"/>
      <c r="CL131" s="120"/>
      <c r="CM131" s="120"/>
      <c r="CN131" s="120"/>
    </row>
    <row r="132" spans="18:92" x14ac:dyDescent="0.25"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4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120"/>
      <c r="CJ132" s="120"/>
      <c r="CK132" s="120"/>
      <c r="CL132" s="120"/>
      <c r="CM132" s="120"/>
      <c r="CN132" s="120"/>
    </row>
    <row r="133" spans="18:92" x14ac:dyDescent="0.25"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4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120"/>
      <c r="CJ133" s="120"/>
      <c r="CK133" s="120"/>
      <c r="CL133" s="120"/>
      <c r="CM133" s="120"/>
      <c r="CN133" s="120"/>
    </row>
    <row r="134" spans="18:92" x14ac:dyDescent="0.25"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4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120"/>
      <c r="CJ134" s="120"/>
      <c r="CK134" s="120"/>
      <c r="CL134" s="120"/>
      <c r="CM134" s="120"/>
      <c r="CN134" s="120"/>
    </row>
    <row r="135" spans="18:92" x14ac:dyDescent="0.25"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4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120"/>
      <c r="CJ135" s="120"/>
      <c r="CK135" s="120"/>
      <c r="CL135" s="120"/>
      <c r="CM135" s="120"/>
      <c r="CN135" s="120"/>
    </row>
    <row r="136" spans="18:92" x14ac:dyDescent="0.25"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4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120"/>
      <c r="CJ136" s="120"/>
      <c r="CK136" s="120"/>
      <c r="CL136" s="120"/>
      <c r="CM136" s="120"/>
      <c r="CN136" s="120"/>
    </row>
    <row r="137" spans="18:92" x14ac:dyDescent="0.25"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4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120"/>
      <c r="CJ137" s="120"/>
      <c r="CK137" s="120"/>
      <c r="CL137" s="120"/>
      <c r="CM137" s="120"/>
      <c r="CN137" s="120"/>
    </row>
    <row r="138" spans="18:92" x14ac:dyDescent="0.25"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4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120"/>
      <c r="CJ138" s="120"/>
      <c r="CK138" s="120"/>
      <c r="CL138" s="120"/>
      <c r="CM138" s="120"/>
      <c r="CN138" s="120"/>
    </row>
    <row r="139" spans="18:92" x14ac:dyDescent="0.25"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4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120"/>
      <c r="CJ139" s="120"/>
      <c r="CK139" s="120"/>
      <c r="CL139" s="120"/>
      <c r="CM139" s="120"/>
      <c r="CN139" s="120"/>
    </row>
    <row r="140" spans="18:92" x14ac:dyDescent="0.25"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4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120"/>
      <c r="CJ140" s="120"/>
      <c r="CK140" s="120"/>
      <c r="CL140" s="120"/>
      <c r="CM140" s="120"/>
      <c r="CN140" s="120"/>
    </row>
    <row r="141" spans="18:92" x14ac:dyDescent="0.25"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4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120"/>
      <c r="CJ141" s="120"/>
      <c r="CK141" s="120"/>
      <c r="CL141" s="120"/>
      <c r="CM141" s="120"/>
      <c r="CN141" s="120"/>
    </row>
    <row r="142" spans="18:92" x14ac:dyDescent="0.25"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4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120"/>
      <c r="CJ142" s="120"/>
      <c r="CK142" s="120"/>
      <c r="CL142" s="120"/>
      <c r="CM142" s="120"/>
      <c r="CN142" s="120"/>
    </row>
    <row r="143" spans="18:92" x14ac:dyDescent="0.25"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4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120"/>
      <c r="CJ143" s="120"/>
      <c r="CK143" s="120"/>
      <c r="CL143" s="120"/>
      <c r="CM143" s="120"/>
      <c r="CN143" s="120"/>
    </row>
    <row r="144" spans="18:92" x14ac:dyDescent="0.25"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4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120"/>
      <c r="CJ144" s="120"/>
      <c r="CK144" s="120"/>
      <c r="CL144" s="120"/>
      <c r="CM144" s="120"/>
      <c r="CN144" s="120"/>
    </row>
    <row r="145" spans="18:92" x14ac:dyDescent="0.25"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4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120"/>
      <c r="CJ145" s="120"/>
      <c r="CK145" s="120"/>
      <c r="CL145" s="120"/>
      <c r="CM145" s="120"/>
      <c r="CN145" s="120"/>
    </row>
    <row r="146" spans="18:92" x14ac:dyDescent="0.25"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4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120"/>
      <c r="CJ146" s="120"/>
      <c r="CK146" s="120"/>
      <c r="CL146" s="120"/>
      <c r="CM146" s="120"/>
      <c r="CN146" s="120"/>
    </row>
    <row r="147" spans="18:92" x14ac:dyDescent="0.25"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4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120"/>
      <c r="CJ147" s="120"/>
      <c r="CK147" s="120"/>
      <c r="CL147" s="120"/>
      <c r="CM147" s="120"/>
      <c r="CN147" s="120"/>
    </row>
    <row r="148" spans="18:92" x14ac:dyDescent="0.25"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4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120"/>
      <c r="CJ148" s="120"/>
      <c r="CK148" s="120"/>
      <c r="CL148" s="120"/>
      <c r="CM148" s="120"/>
      <c r="CN148" s="120"/>
    </row>
    <row r="149" spans="18:92" x14ac:dyDescent="0.25"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4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120"/>
      <c r="CJ149" s="120"/>
      <c r="CK149" s="120"/>
      <c r="CL149" s="120"/>
      <c r="CM149" s="120"/>
      <c r="CN149" s="120"/>
    </row>
    <row r="150" spans="18:92" x14ac:dyDescent="0.25"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4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120"/>
      <c r="CJ150" s="120"/>
      <c r="CK150" s="120"/>
      <c r="CL150" s="120"/>
      <c r="CM150" s="120"/>
      <c r="CN150" s="120"/>
    </row>
    <row r="151" spans="18:92" x14ac:dyDescent="0.25"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4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120"/>
      <c r="CJ151" s="120"/>
      <c r="CK151" s="120"/>
      <c r="CL151" s="120"/>
      <c r="CM151" s="120"/>
      <c r="CN151" s="120"/>
    </row>
    <row r="152" spans="18:92" x14ac:dyDescent="0.25"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4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120"/>
      <c r="CJ152" s="120"/>
      <c r="CK152" s="120"/>
      <c r="CL152" s="120"/>
      <c r="CM152" s="120"/>
      <c r="CN152" s="120"/>
    </row>
    <row r="153" spans="18:92" x14ac:dyDescent="0.25"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4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120"/>
      <c r="CJ153" s="120"/>
      <c r="CK153" s="120"/>
      <c r="CL153" s="120"/>
      <c r="CM153" s="120"/>
      <c r="CN153" s="120"/>
    </row>
    <row r="154" spans="18:92" x14ac:dyDescent="0.25"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4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120"/>
      <c r="CJ154" s="120"/>
      <c r="CK154" s="120"/>
      <c r="CL154" s="120"/>
      <c r="CM154" s="120"/>
      <c r="CN154" s="120"/>
    </row>
    <row r="155" spans="18:92" x14ac:dyDescent="0.25"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4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120"/>
      <c r="CJ155" s="120"/>
      <c r="CK155" s="120"/>
      <c r="CL155" s="120"/>
      <c r="CM155" s="120"/>
      <c r="CN155" s="120"/>
    </row>
    <row r="156" spans="18:92" x14ac:dyDescent="0.25"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4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120"/>
      <c r="CJ156" s="120"/>
      <c r="CK156" s="120"/>
      <c r="CL156" s="120"/>
      <c r="CM156" s="120"/>
      <c r="CN156" s="120"/>
    </row>
    <row r="157" spans="18:92" x14ac:dyDescent="0.25"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4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120"/>
      <c r="CJ157" s="120"/>
      <c r="CK157" s="120"/>
      <c r="CL157" s="120"/>
      <c r="CM157" s="120"/>
      <c r="CN157" s="120"/>
    </row>
    <row r="158" spans="18:92" x14ac:dyDescent="0.25"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4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120"/>
      <c r="CJ158" s="120"/>
      <c r="CK158" s="120"/>
      <c r="CL158" s="120"/>
      <c r="CM158" s="120"/>
      <c r="CN158" s="120"/>
    </row>
    <row r="159" spans="18:92" x14ac:dyDescent="0.25"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4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120"/>
      <c r="CJ159" s="120"/>
      <c r="CK159" s="120"/>
      <c r="CL159" s="120"/>
      <c r="CM159" s="120"/>
      <c r="CN159" s="120"/>
    </row>
    <row r="160" spans="18:92" x14ac:dyDescent="0.25"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4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120"/>
      <c r="CJ160" s="120"/>
      <c r="CK160" s="120"/>
      <c r="CL160" s="120"/>
      <c r="CM160" s="120"/>
      <c r="CN160" s="120"/>
    </row>
    <row r="161" spans="18:92" x14ac:dyDescent="0.25"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4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120"/>
      <c r="CJ161" s="120"/>
      <c r="CK161" s="120"/>
      <c r="CL161" s="120"/>
      <c r="CM161" s="120"/>
      <c r="CN161" s="120"/>
    </row>
    <row r="162" spans="18:92" x14ac:dyDescent="0.25"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4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120"/>
      <c r="CJ162" s="120"/>
      <c r="CK162" s="120"/>
      <c r="CL162" s="120"/>
      <c r="CM162" s="120"/>
      <c r="CN162" s="120"/>
    </row>
    <row r="163" spans="18:92" x14ac:dyDescent="0.25"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4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120"/>
      <c r="CJ163" s="120"/>
      <c r="CK163" s="120"/>
      <c r="CL163" s="120"/>
      <c r="CM163" s="120"/>
      <c r="CN163" s="120"/>
    </row>
    <row r="164" spans="18:92" x14ac:dyDescent="0.25"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4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120"/>
      <c r="CJ164" s="120"/>
      <c r="CK164" s="120"/>
      <c r="CL164" s="120"/>
      <c r="CM164" s="120"/>
      <c r="CN164" s="120"/>
    </row>
    <row r="165" spans="18:92" x14ac:dyDescent="0.25"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4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120"/>
      <c r="CJ165" s="120"/>
      <c r="CK165" s="120"/>
      <c r="CL165" s="120"/>
      <c r="CM165" s="120"/>
      <c r="CN165" s="120"/>
    </row>
    <row r="166" spans="18:92" x14ac:dyDescent="0.25"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4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120"/>
      <c r="CJ166" s="120"/>
      <c r="CK166" s="120"/>
      <c r="CL166" s="120"/>
      <c r="CM166" s="120"/>
      <c r="CN166" s="120"/>
    </row>
    <row r="167" spans="18:92" x14ac:dyDescent="0.25"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4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120"/>
      <c r="CJ167" s="120"/>
      <c r="CK167" s="120"/>
      <c r="CL167" s="120"/>
      <c r="CM167" s="120"/>
      <c r="CN167" s="120"/>
    </row>
    <row r="168" spans="18:92" x14ac:dyDescent="0.25"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4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120"/>
      <c r="CJ168" s="120"/>
      <c r="CK168" s="120"/>
      <c r="CL168" s="120"/>
      <c r="CM168" s="120"/>
      <c r="CN168" s="120"/>
    </row>
    <row r="169" spans="18:92" x14ac:dyDescent="0.25"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4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120"/>
      <c r="CJ169" s="120"/>
      <c r="CK169" s="120"/>
      <c r="CL169" s="120"/>
      <c r="CM169" s="120"/>
      <c r="CN169" s="120"/>
    </row>
    <row r="170" spans="18:92" x14ac:dyDescent="0.25"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4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120"/>
      <c r="CJ170" s="120"/>
      <c r="CK170" s="120"/>
      <c r="CL170" s="120"/>
      <c r="CM170" s="120"/>
      <c r="CN170" s="120"/>
    </row>
    <row r="171" spans="18:92" x14ac:dyDescent="0.25"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4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120"/>
      <c r="CJ171" s="120"/>
      <c r="CK171" s="120"/>
      <c r="CL171" s="120"/>
      <c r="CM171" s="120"/>
      <c r="CN171" s="120"/>
    </row>
    <row r="172" spans="18:92" x14ac:dyDescent="0.25"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4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120"/>
      <c r="CJ172" s="120"/>
      <c r="CK172" s="120"/>
      <c r="CL172" s="120"/>
      <c r="CM172" s="120"/>
      <c r="CN172" s="120"/>
    </row>
    <row r="173" spans="18:92" x14ac:dyDescent="0.25"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4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120"/>
      <c r="CJ173" s="120"/>
      <c r="CK173" s="120"/>
      <c r="CL173" s="120"/>
      <c r="CM173" s="120"/>
      <c r="CN173" s="120"/>
    </row>
    <row r="174" spans="18:92" x14ac:dyDescent="0.25"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4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120"/>
      <c r="CJ174" s="120"/>
      <c r="CK174" s="120"/>
      <c r="CL174" s="120"/>
      <c r="CM174" s="120"/>
      <c r="CN174" s="120"/>
    </row>
    <row r="175" spans="18:92" x14ac:dyDescent="0.25"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4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120"/>
      <c r="CJ175" s="120"/>
      <c r="CK175" s="120"/>
      <c r="CL175" s="120"/>
      <c r="CM175" s="120"/>
      <c r="CN175" s="120"/>
    </row>
    <row r="176" spans="18:92" x14ac:dyDescent="0.25"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4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120"/>
      <c r="CJ176" s="120"/>
      <c r="CK176" s="120"/>
      <c r="CL176" s="120"/>
      <c r="CM176" s="120"/>
      <c r="CN176" s="120"/>
    </row>
    <row r="177" spans="18:92" x14ac:dyDescent="0.25"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4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120"/>
      <c r="CJ177" s="120"/>
      <c r="CK177" s="120"/>
      <c r="CL177" s="120"/>
      <c r="CM177" s="120"/>
      <c r="CN177" s="120"/>
    </row>
    <row r="178" spans="18:92" x14ac:dyDescent="0.25"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4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120"/>
      <c r="CJ178" s="120"/>
      <c r="CK178" s="120"/>
      <c r="CL178" s="120"/>
      <c r="CM178" s="120"/>
      <c r="CN178" s="120"/>
    </row>
    <row r="179" spans="18:92" x14ac:dyDescent="0.25"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4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120"/>
      <c r="CJ179" s="120"/>
      <c r="CK179" s="120"/>
      <c r="CL179" s="120"/>
      <c r="CM179" s="120"/>
      <c r="CN179" s="120"/>
    </row>
    <row r="180" spans="18:92" x14ac:dyDescent="0.25"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4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120"/>
      <c r="CJ180" s="120"/>
      <c r="CK180" s="120"/>
      <c r="CL180" s="120"/>
      <c r="CM180" s="120"/>
      <c r="CN180" s="120"/>
    </row>
    <row r="181" spans="18:92" x14ac:dyDescent="0.25"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4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120"/>
      <c r="CJ181" s="120"/>
      <c r="CK181" s="120"/>
      <c r="CL181" s="120"/>
      <c r="CM181" s="120"/>
      <c r="CN181" s="120"/>
    </row>
    <row r="182" spans="18:92" x14ac:dyDescent="0.25"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4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120"/>
      <c r="CJ182" s="120"/>
      <c r="CK182" s="120"/>
      <c r="CL182" s="120"/>
      <c r="CM182" s="120"/>
      <c r="CN182" s="120"/>
    </row>
    <row r="183" spans="18:92" x14ac:dyDescent="0.25"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4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120"/>
      <c r="CJ183" s="120"/>
      <c r="CK183" s="120"/>
      <c r="CL183" s="120"/>
      <c r="CM183" s="120"/>
      <c r="CN183" s="120"/>
    </row>
    <row r="184" spans="18:92" x14ac:dyDescent="0.25"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4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120"/>
      <c r="CJ184" s="120"/>
      <c r="CK184" s="120"/>
      <c r="CL184" s="120"/>
      <c r="CM184" s="120"/>
      <c r="CN184" s="120"/>
    </row>
    <row r="185" spans="18:92" x14ac:dyDescent="0.25"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4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120"/>
      <c r="CJ185" s="120"/>
      <c r="CK185" s="120"/>
      <c r="CL185" s="120"/>
      <c r="CM185" s="120"/>
      <c r="CN185" s="120"/>
    </row>
    <row r="186" spans="18:92" x14ac:dyDescent="0.25"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4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120"/>
      <c r="CJ186" s="120"/>
      <c r="CK186" s="120"/>
      <c r="CL186" s="120"/>
      <c r="CM186" s="120"/>
      <c r="CN186" s="120"/>
    </row>
    <row r="187" spans="18:92" x14ac:dyDescent="0.25"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4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120"/>
      <c r="CJ187" s="120"/>
      <c r="CK187" s="120"/>
      <c r="CL187" s="120"/>
      <c r="CM187" s="120"/>
      <c r="CN187" s="120"/>
    </row>
    <row r="188" spans="18:92" x14ac:dyDescent="0.25"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4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120"/>
      <c r="CJ188" s="120"/>
      <c r="CK188" s="120"/>
      <c r="CL188" s="120"/>
      <c r="CM188" s="120"/>
      <c r="CN188" s="120"/>
    </row>
    <row r="189" spans="18:92" x14ac:dyDescent="0.25"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4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120"/>
      <c r="CJ189" s="120"/>
      <c r="CK189" s="120"/>
      <c r="CL189" s="120"/>
      <c r="CM189" s="120"/>
      <c r="CN189" s="120"/>
    </row>
    <row r="190" spans="18:92" x14ac:dyDescent="0.25"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4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120"/>
      <c r="CJ190" s="120"/>
      <c r="CK190" s="120"/>
      <c r="CL190" s="120"/>
      <c r="CM190" s="120"/>
      <c r="CN190" s="120"/>
    </row>
    <row r="191" spans="18:92" x14ac:dyDescent="0.25"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4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120"/>
      <c r="CJ191" s="120"/>
      <c r="CK191" s="120"/>
      <c r="CL191" s="120"/>
      <c r="CM191" s="120"/>
      <c r="CN191" s="120"/>
    </row>
    <row r="192" spans="18:92" x14ac:dyDescent="0.25"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4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120"/>
      <c r="CJ192" s="120"/>
      <c r="CK192" s="120"/>
      <c r="CL192" s="120"/>
      <c r="CM192" s="120"/>
      <c r="CN192" s="120"/>
    </row>
    <row r="193" spans="18:92" x14ac:dyDescent="0.25"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4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120"/>
      <c r="CJ193" s="120"/>
      <c r="CK193" s="120"/>
      <c r="CL193" s="120"/>
      <c r="CM193" s="120"/>
      <c r="CN193" s="120"/>
    </row>
    <row r="194" spans="18:92" x14ac:dyDescent="0.25"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4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120"/>
      <c r="CJ194" s="120"/>
      <c r="CK194" s="120"/>
      <c r="CL194" s="120"/>
      <c r="CM194" s="120"/>
      <c r="CN194" s="120"/>
    </row>
    <row r="195" spans="18:92" x14ac:dyDescent="0.25"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4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120"/>
      <c r="CJ195" s="120"/>
      <c r="CK195" s="120"/>
      <c r="CL195" s="120"/>
      <c r="CM195" s="120"/>
      <c r="CN195" s="120"/>
    </row>
    <row r="196" spans="18:92" x14ac:dyDescent="0.25"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4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120"/>
      <c r="CJ196" s="120"/>
      <c r="CK196" s="120"/>
      <c r="CL196" s="120"/>
      <c r="CM196" s="120"/>
      <c r="CN196" s="120"/>
    </row>
    <row r="197" spans="18:92" x14ac:dyDescent="0.25"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4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120"/>
      <c r="CJ197" s="120"/>
      <c r="CK197" s="120"/>
      <c r="CL197" s="120"/>
      <c r="CM197" s="120"/>
      <c r="CN197" s="120"/>
    </row>
    <row r="198" spans="18:92" x14ac:dyDescent="0.25"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4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120"/>
      <c r="CJ198" s="120"/>
      <c r="CK198" s="120"/>
      <c r="CL198" s="120"/>
      <c r="CM198" s="120"/>
      <c r="CN198" s="120"/>
    </row>
    <row r="199" spans="18:92" x14ac:dyDescent="0.25"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4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120"/>
      <c r="CJ199" s="120"/>
      <c r="CK199" s="120"/>
      <c r="CL199" s="120"/>
      <c r="CM199" s="120"/>
      <c r="CN199" s="120"/>
    </row>
    <row r="200" spans="18:92" x14ac:dyDescent="0.25"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4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120"/>
      <c r="CJ200" s="120"/>
      <c r="CK200" s="120"/>
      <c r="CL200" s="120"/>
      <c r="CM200" s="120"/>
      <c r="CN200" s="120"/>
    </row>
    <row r="201" spans="18:92" x14ac:dyDescent="0.25"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4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120"/>
      <c r="CJ201" s="120"/>
      <c r="CK201" s="120"/>
      <c r="CL201" s="120"/>
      <c r="CM201" s="120"/>
      <c r="CN201" s="120"/>
    </row>
    <row r="202" spans="18:92" x14ac:dyDescent="0.25"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4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120"/>
      <c r="CJ202" s="120"/>
      <c r="CK202" s="120"/>
      <c r="CL202" s="120"/>
      <c r="CM202" s="120"/>
      <c r="CN202" s="120"/>
    </row>
    <row r="203" spans="18:92" x14ac:dyDescent="0.25"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4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120"/>
      <c r="CJ203" s="120"/>
      <c r="CK203" s="120"/>
      <c r="CL203" s="120"/>
      <c r="CM203" s="120"/>
      <c r="CN203" s="120"/>
    </row>
    <row r="204" spans="18:92" x14ac:dyDescent="0.25"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4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120"/>
      <c r="CJ204" s="120"/>
      <c r="CK204" s="120"/>
      <c r="CL204" s="120"/>
      <c r="CM204" s="120"/>
      <c r="CN204" s="120"/>
    </row>
    <row r="205" spans="18:92" x14ac:dyDescent="0.25"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4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120"/>
      <c r="CJ205" s="120"/>
      <c r="CK205" s="120"/>
      <c r="CL205" s="120"/>
      <c r="CM205" s="120"/>
      <c r="CN205" s="120"/>
    </row>
    <row r="206" spans="18:92" x14ac:dyDescent="0.25"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4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120"/>
      <c r="CJ206" s="120"/>
      <c r="CK206" s="120"/>
      <c r="CL206" s="120"/>
      <c r="CM206" s="120"/>
      <c r="CN206" s="120"/>
    </row>
    <row r="207" spans="18:92" x14ac:dyDescent="0.25"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4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120"/>
      <c r="CJ207" s="120"/>
      <c r="CK207" s="120"/>
      <c r="CL207" s="120"/>
      <c r="CM207" s="120"/>
      <c r="CN207" s="120"/>
    </row>
    <row r="208" spans="18:92" x14ac:dyDescent="0.25"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4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120"/>
      <c r="CJ208" s="120"/>
      <c r="CK208" s="120"/>
      <c r="CL208" s="120"/>
      <c r="CM208" s="120"/>
      <c r="CN208" s="120"/>
    </row>
    <row r="209" spans="18:92" x14ac:dyDescent="0.25"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4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120"/>
      <c r="CJ209" s="120"/>
      <c r="CK209" s="120"/>
      <c r="CL209" s="120"/>
      <c r="CM209" s="120"/>
      <c r="CN209" s="120"/>
    </row>
    <row r="210" spans="18:92" x14ac:dyDescent="0.25"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4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120"/>
      <c r="CJ210" s="120"/>
      <c r="CK210" s="120"/>
      <c r="CL210" s="120"/>
      <c r="CM210" s="120"/>
      <c r="CN210" s="120"/>
    </row>
    <row r="211" spans="18:92" x14ac:dyDescent="0.25"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4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120"/>
      <c r="CJ211" s="120"/>
      <c r="CK211" s="120"/>
      <c r="CL211" s="120"/>
      <c r="CM211" s="120"/>
      <c r="CN211" s="120"/>
    </row>
    <row r="212" spans="18:92" x14ac:dyDescent="0.25"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4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120"/>
      <c r="CJ212" s="120"/>
      <c r="CK212" s="120"/>
      <c r="CL212" s="120"/>
      <c r="CM212" s="120"/>
      <c r="CN212" s="120"/>
    </row>
    <row r="213" spans="18:92" x14ac:dyDescent="0.25"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4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120"/>
      <c r="CJ213" s="120"/>
      <c r="CK213" s="120"/>
      <c r="CL213" s="120"/>
      <c r="CM213" s="120"/>
      <c r="CN213" s="120"/>
    </row>
    <row r="214" spans="18:92" x14ac:dyDescent="0.25"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4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120"/>
      <c r="CJ214" s="120"/>
      <c r="CK214" s="120"/>
      <c r="CL214" s="120"/>
      <c r="CM214" s="120"/>
      <c r="CN214" s="120"/>
    </row>
    <row r="215" spans="18:92" x14ac:dyDescent="0.25"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4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120"/>
      <c r="CJ215" s="120"/>
      <c r="CK215" s="120"/>
      <c r="CL215" s="120"/>
      <c r="CM215" s="120"/>
      <c r="CN215" s="120"/>
    </row>
    <row r="216" spans="18:92" x14ac:dyDescent="0.25"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4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120"/>
      <c r="CJ216" s="120"/>
      <c r="CK216" s="120"/>
      <c r="CL216" s="120"/>
      <c r="CM216" s="120"/>
      <c r="CN216" s="120"/>
    </row>
    <row r="217" spans="18:92" x14ac:dyDescent="0.25"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4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120"/>
      <c r="CJ217" s="120"/>
      <c r="CK217" s="120"/>
      <c r="CL217" s="120"/>
      <c r="CM217" s="120"/>
      <c r="CN217" s="120"/>
    </row>
    <row r="218" spans="18:92" x14ac:dyDescent="0.25"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4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120"/>
      <c r="CJ218" s="120"/>
      <c r="CK218" s="120"/>
      <c r="CL218" s="120"/>
      <c r="CM218" s="120"/>
      <c r="CN218" s="120"/>
    </row>
    <row r="219" spans="18:92" x14ac:dyDescent="0.25"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4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120"/>
      <c r="CJ219" s="120"/>
      <c r="CK219" s="120"/>
      <c r="CL219" s="120"/>
      <c r="CM219" s="120"/>
      <c r="CN219" s="120"/>
    </row>
    <row r="220" spans="18:92" x14ac:dyDescent="0.25"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4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120"/>
      <c r="CJ220" s="120"/>
      <c r="CK220" s="120"/>
      <c r="CL220" s="120"/>
      <c r="CM220" s="120"/>
      <c r="CN220" s="120"/>
    </row>
    <row r="221" spans="18:92" x14ac:dyDescent="0.25"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4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120"/>
      <c r="CJ221" s="120"/>
      <c r="CK221" s="120"/>
      <c r="CL221" s="120"/>
      <c r="CM221" s="120"/>
      <c r="CN221" s="120"/>
    </row>
    <row r="222" spans="18:92" x14ac:dyDescent="0.25"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4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120"/>
      <c r="CJ222" s="120"/>
      <c r="CK222" s="120"/>
      <c r="CL222" s="120"/>
      <c r="CM222" s="120"/>
      <c r="CN222" s="120"/>
    </row>
    <row r="223" spans="18:92" x14ac:dyDescent="0.25"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4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120"/>
      <c r="CJ223" s="120"/>
      <c r="CK223" s="120"/>
      <c r="CL223" s="120"/>
      <c r="CM223" s="120"/>
      <c r="CN223" s="120"/>
    </row>
    <row r="224" spans="18:92" x14ac:dyDescent="0.25"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4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120"/>
      <c r="CJ224" s="120"/>
      <c r="CK224" s="120"/>
      <c r="CL224" s="120"/>
      <c r="CM224" s="120"/>
      <c r="CN224" s="120"/>
    </row>
    <row r="225" spans="18:92" x14ac:dyDescent="0.25"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4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120"/>
      <c r="CJ225" s="120"/>
      <c r="CK225" s="120"/>
      <c r="CL225" s="120"/>
      <c r="CM225" s="120"/>
      <c r="CN225" s="120"/>
    </row>
    <row r="226" spans="18:92" x14ac:dyDescent="0.25"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4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120"/>
      <c r="CJ226" s="120"/>
      <c r="CK226" s="120"/>
      <c r="CL226" s="120"/>
      <c r="CM226" s="120"/>
      <c r="CN226" s="120"/>
    </row>
    <row r="227" spans="18:92" x14ac:dyDescent="0.25"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4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120"/>
      <c r="CJ227" s="120"/>
      <c r="CK227" s="120"/>
      <c r="CL227" s="120"/>
      <c r="CM227" s="120"/>
      <c r="CN227" s="120"/>
    </row>
    <row r="228" spans="18:92" x14ac:dyDescent="0.25"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4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120"/>
      <c r="CJ228" s="120"/>
      <c r="CK228" s="120"/>
      <c r="CL228" s="120"/>
      <c r="CM228" s="120"/>
      <c r="CN228" s="120"/>
    </row>
    <row r="229" spans="18:92" x14ac:dyDescent="0.25"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4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120"/>
      <c r="CJ229" s="120"/>
      <c r="CK229" s="120"/>
      <c r="CL229" s="120"/>
      <c r="CM229" s="120"/>
      <c r="CN229" s="120"/>
    </row>
    <row r="230" spans="18:92" x14ac:dyDescent="0.25"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4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120"/>
      <c r="CJ230" s="120"/>
      <c r="CK230" s="120"/>
      <c r="CL230" s="120"/>
      <c r="CM230" s="120"/>
      <c r="CN230" s="120"/>
    </row>
    <row r="231" spans="18:92" x14ac:dyDescent="0.25"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4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120"/>
      <c r="CJ231" s="120"/>
      <c r="CK231" s="120"/>
      <c r="CL231" s="120"/>
      <c r="CM231" s="120"/>
      <c r="CN231" s="120"/>
    </row>
    <row r="232" spans="18:92" x14ac:dyDescent="0.25"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4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120"/>
      <c r="CJ232" s="120"/>
      <c r="CK232" s="120"/>
      <c r="CL232" s="120"/>
      <c r="CM232" s="120"/>
      <c r="CN232" s="120"/>
    </row>
    <row r="233" spans="18:92" x14ac:dyDescent="0.25"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4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120"/>
      <c r="CJ233" s="120"/>
      <c r="CK233" s="120"/>
      <c r="CL233" s="120"/>
      <c r="CM233" s="120"/>
      <c r="CN233" s="120"/>
    </row>
    <row r="234" spans="18:92" x14ac:dyDescent="0.25"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4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120"/>
      <c r="CJ234" s="120"/>
      <c r="CK234" s="120"/>
      <c r="CL234" s="120"/>
      <c r="CM234" s="120"/>
      <c r="CN234" s="120"/>
    </row>
    <row r="235" spans="18:92" x14ac:dyDescent="0.25"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4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120"/>
      <c r="CJ235" s="120"/>
      <c r="CK235" s="120"/>
      <c r="CL235" s="120"/>
      <c r="CM235" s="120"/>
      <c r="CN235" s="120"/>
    </row>
    <row r="236" spans="18:92" x14ac:dyDescent="0.25"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4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120"/>
      <c r="CJ236" s="120"/>
      <c r="CK236" s="120"/>
      <c r="CL236" s="120"/>
      <c r="CM236" s="120"/>
      <c r="CN236" s="120"/>
    </row>
    <row r="237" spans="18:92" x14ac:dyDescent="0.25"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4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120"/>
      <c r="CJ237" s="120"/>
      <c r="CK237" s="120"/>
      <c r="CL237" s="120"/>
      <c r="CM237" s="120"/>
      <c r="CN237" s="120"/>
    </row>
    <row r="238" spans="18:92" x14ac:dyDescent="0.25"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4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120"/>
      <c r="CJ238" s="120"/>
      <c r="CK238" s="120"/>
      <c r="CL238" s="120"/>
      <c r="CM238" s="120"/>
      <c r="CN238" s="120"/>
    </row>
    <row r="239" spans="18:92" x14ac:dyDescent="0.25"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4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120"/>
      <c r="CJ239" s="120"/>
      <c r="CK239" s="120"/>
      <c r="CL239" s="120"/>
      <c r="CM239" s="120"/>
      <c r="CN239" s="120"/>
    </row>
    <row r="240" spans="18:92" x14ac:dyDescent="0.25"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4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120"/>
      <c r="CJ240" s="120"/>
      <c r="CK240" s="120"/>
      <c r="CL240" s="120"/>
      <c r="CM240" s="120"/>
      <c r="CN240" s="120"/>
    </row>
    <row r="241" spans="18:92" x14ac:dyDescent="0.25"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4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120"/>
      <c r="CJ241" s="120"/>
      <c r="CK241" s="120"/>
      <c r="CL241" s="120"/>
      <c r="CM241" s="120"/>
      <c r="CN241" s="120"/>
    </row>
    <row r="242" spans="18:92" x14ac:dyDescent="0.25"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4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120"/>
      <c r="CJ242" s="120"/>
      <c r="CK242" s="120"/>
      <c r="CL242" s="120"/>
      <c r="CM242" s="120"/>
      <c r="CN242" s="120"/>
    </row>
    <row r="243" spans="18:92" x14ac:dyDescent="0.25"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4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120"/>
      <c r="CJ243" s="120"/>
      <c r="CK243" s="120"/>
      <c r="CL243" s="120"/>
      <c r="CM243" s="120"/>
      <c r="CN243" s="120"/>
    </row>
    <row r="244" spans="18:92" x14ac:dyDescent="0.25"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4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120"/>
      <c r="CJ244" s="120"/>
      <c r="CK244" s="120"/>
      <c r="CL244" s="120"/>
      <c r="CM244" s="120"/>
      <c r="CN244" s="120"/>
    </row>
    <row r="245" spans="18:92" x14ac:dyDescent="0.25"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4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120"/>
      <c r="CJ245" s="120"/>
      <c r="CK245" s="120"/>
      <c r="CL245" s="120"/>
      <c r="CM245" s="120"/>
      <c r="CN245" s="120"/>
    </row>
    <row r="246" spans="18:92" x14ac:dyDescent="0.25"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4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120"/>
      <c r="CJ246" s="120"/>
      <c r="CK246" s="120"/>
      <c r="CL246" s="120"/>
      <c r="CM246" s="120"/>
      <c r="CN246" s="120"/>
    </row>
    <row r="247" spans="18:92" x14ac:dyDescent="0.25"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4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120"/>
      <c r="CJ247" s="120"/>
      <c r="CK247" s="120"/>
      <c r="CL247" s="120"/>
      <c r="CM247" s="120"/>
      <c r="CN247" s="120"/>
    </row>
    <row r="248" spans="18:92" x14ac:dyDescent="0.25"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4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120"/>
      <c r="CJ248" s="120"/>
      <c r="CK248" s="120"/>
      <c r="CL248" s="120"/>
      <c r="CM248" s="120"/>
      <c r="CN248" s="120"/>
    </row>
    <row r="249" spans="18:92" x14ac:dyDescent="0.25"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4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120"/>
      <c r="CJ249" s="120"/>
      <c r="CK249" s="120"/>
      <c r="CL249" s="120"/>
      <c r="CM249" s="120"/>
      <c r="CN249" s="120"/>
    </row>
    <row r="250" spans="18:92" x14ac:dyDescent="0.25"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4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120"/>
      <c r="CJ250" s="120"/>
      <c r="CK250" s="120"/>
      <c r="CL250" s="120"/>
      <c r="CM250" s="120"/>
      <c r="CN250" s="120"/>
    </row>
    <row r="251" spans="18:92" x14ac:dyDescent="0.25"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4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120"/>
      <c r="CJ251" s="120"/>
      <c r="CK251" s="120"/>
      <c r="CL251" s="120"/>
      <c r="CM251" s="120"/>
      <c r="CN251" s="120"/>
    </row>
    <row r="252" spans="18:92" x14ac:dyDescent="0.25"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4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120"/>
      <c r="CJ252" s="120"/>
      <c r="CK252" s="120"/>
      <c r="CL252" s="120"/>
      <c r="CM252" s="120"/>
      <c r="CN252" s="120"/>
    </row>
    <row r="253" spans="18:92" x14ac:dyDescent="0.25"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4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120"/>
      <c r="CJ253" s="120"/>
      <c r="CK253" s="120"/>
      <c r="CL253" s="120"/>
      <c r="CM253" s="120"/>
      <c r="CN253" s="120"/>
    </row>
    <row r="254" spans="18:92" x14ac:dyDescent="0.25"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4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120"/>
      <c r="CJ254" s="120"/>
      <c r="CK254" s="120"/>
      <c r="CL254" s="120"/>
      <c r="CM254" s="120"/>
      <c r="CN254" s="120"/>
    </row>
    <row r="255" spans="18:92" x14ac:dyDescent="0.25"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4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120"/>
      <c r="CJ255" s="120"/>
      <c r="CK255" s="120"/>
      <c r="CL255" s="120"/>
      <c r="CM255" s="120"/>
      <c r="CN255" s="120"/>
    </row>
    <row r="256" spans="18:92" x14ac:dyDescent="0.25"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4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120"/>
      <c r="CJ256" s="120"/>
      <c r="CK256" s="120"/>
      <c r="CL256" s="120"/>
      <c r="CM256" s="120"/>
      <c r="CN256" s="120"/>
    </row>
    <row r="257" spans="18:92" x14ac:dyDescent="0.25"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4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120"/>
      <c r="CJ257" s="120"/>
      <c r="CK257" s="120"/>
      <c r="CL257" s="120"/>
      <c r="CM257" s="120"/>
      <c r="CN257" s="120"/>
    </row>
    <row r="258" spans="18:92" x14ac:dyDescent="0.25"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4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120"/>
      <c r="CJ258" s="120"/>
      <c r="CK258" s="120"/>
      <c r="CL258" s="120"/>
      <c r="CM258" s="120"/>
      <c r="CN258" s="120"/>
    </row>
    <row r="259" spans="18:92" x14ac:dyDescent="0.25"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4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120"/>
      <c r="CJ259" s="120"/>
      <c r="CK259" s="120"/>
      <c r="CL259" s="120"/>
      <c r="CM259" s="120"/>
      <c r="CN259" s="120"/>
    </row>
    <row r="260" spans="18:92" x14ac:dyDescent="0.25"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4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120"/>
      <c r="CJ260" s="120"/>
      <c r="CK260" s="120"/>
      <c r="CL260" s="120"/>
      <c r="CM260" s="120"/>
      <c r="CN260" s="120"/>
    </row>
    <row r="261" spans="18:92" x14ac:dyDescent="0.25"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4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120"/>
      <c r="CJ261" s="120"/>
      <c r="CK261" s="120"/>
      <c r="CL261" s="120"/>
      <c r="CM261" s="120"/>
      <c r="CN261" s="120"/>
    </row>
    <row r="262" spans="18:92" x14ac:dyDescent="0.25"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4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120"/>
      <c r="CJ262" s="120"/>
      <c r="CK262" s="120"/>
      <c r="CL262" s="120"/>
      <c r="CM262" s="120"/>
      <c r="CN262" s="120"/>
    </row>
    <row r="263" spans="18:92" x14ac:dyDescent="0.25"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4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120"/>
      <c r="CJ263" s="120"/>
      <c r="CK263" s="120"/>
      <c r="CL263" s="120"/>
      <c r="CM263" s="120"/>
      <c r="CN263" s="120"/>
    </row>
    <row r="264" spans="18:92" x14ac:dyDescent="0.25"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4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120"/>
      <c r="CJ264" s="120"/>
      <c r="CK264" s="120"/>
      <c r="CL264" s="120"/>
      <c r="CM264" s="120"/>
      <c r="CN264" s="120"/>
    </row>
    <row r="265" spans="18:92" x14ac:dyDescent="0.25"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4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120"/>
      <c r="CJ265" s="120"/>
      <c r="CK265" s="120"/>
      <c r="CL265" s="120"/>
      <c r="CM265" s="120"/>
      <c r="CN265" s="120"/>
    </row>
    <row r="266" spans="18:92" x14ac:dyDescent="0.25"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4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120"/>
      <c r="CJ266" s="120"/>
      <c r="CK266" s="120"/>
      <c r="CL266" s="120"/>
      <c r="CM266" s="120"/>
      <c r="CN266" s="120"/>
    </row>
    <row r="267" spans="18:92" x14ac:dyDescent="0.25"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4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120"/>
      <c r="CJ267" s="120"/>
      <c r="CK267" s="120"/>
      <c r="CL267" s="120"/>
      <c r="CM267" s="120"/>
      <c r="CN267" s="120"/>
    </row>
    <row r="268" spans="18:92" x14ac:dyDescent="0.25"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4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120"/>
      <c r="CJ268" s="120"/>
      <c r="CK268" s="120"/>
      <c r="CL268" s="120"/>
      <c r="CM268" s="120"/>
      <c r="CN268" s="120"/>
    </row>
    <row r="269" spans="18:92" x14ac:dyDescent="0.25"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4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120"/>
      <c r="CJ269" s="120"/>
      <c r="CK269" s="120"/>
      <c r="CL269" s="120"/>
      <c r="CM269" s="120"/>
      <c r="CN269" s="120"/>
    </row>
    <row r="270" spans="18:92" x14ac:dyDescent="0.25"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4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120"/>
      <c r="CJ270" s="120"/>
      <c r="CK270" s="120"/>
      <c r="CL270" s="120"/>
      <c r="CM270" s="120"/>
      <c r="CN270" s="120"/>
    </row>
    <row r="271" spans="18:92" x14ac:dyDescent="0.25"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4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120"/>
      <c r="CJ271" s="120"/>
      <c r="CK271" s="120"/>
      <c r="CL271" s="120"/>
      <c r="CM271" s="120"/>
      <c r="CN271" s="120"/>
    </row>
    <row r="272" spans="18:92" x14ac:dyDescent="0.25"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4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120"/>
      <c r="CJ272" s="120"/>
      <c r="CK272" s="120"/>
      <c r="CL272" s="120"/>
      <c r="CM272" s="120"/>
      <c r="CN272" s="120"/>
    </row>
    <row r="273" spans="18:92" x14ac:dyDescent="0.25"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4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120"/>
      <c r="CJ273" s="120"/>
      <c r="CK273" s="120"/>
      <c r="CL273" s="120"/>
      <c r="CM273" s="120"/>
      <c r="CN273" s="120"/>
    </row>
    <row r="274" spans="18:92" x14ac:dyDescent="0.25"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4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120"/>
      <c r="CJ274" s="120"/>
      <c r="CK274" s="120"/>
      <c r="CL274" s="120"/>
      <c r="CM274" s="120"/>
      <c r="CN274" s="120"/>
    </row>
    <row r="275" spans="18:92" x14ac:dyDescent="0.25"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4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120"/>
      <c r="CJ275" s="120"/>
      <c r="CK275" s="120"/>
      <c r="CL275" s="120"/>
      <c r="CM275" s="120"/>
      <c r="CN275" s="120"/>
    </row>
    <row r="276" spans="18:92" x14ac:dyDescent="0.25"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4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120"/>
      <c r="CJ276" s="120"/>
      <c r="CK276" s="120"/>
      <c r="CL276" s="120"/>
      <c r="CM276" s="120"/>
      <c r="CN276" s="120"/>
    </row>
    <row r="277" spans="18:92" x14ac:dyDescent="0.25"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4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120"/>
      <c r="CJ277" s="120"/>
      <c r="CK277" s="120"/>
      <c r="CL277" s="120"/>
      <c r="CM277" s="120"/>
      <c r="CN277" s="120"/>
    </row>
    <row r="278" spans="18:92" x14ac:dyDescent="0.25"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4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120"/>
      <c r="CJ278" s="120"/>
      <c r="CK278" s="120"/>
      <c r="CL278" s="120"/>
      <c r="CM278" s="120"/>
      <c r="CN278" s="120"/>
    </row>
    <row r="279" spans="18:92" x14ac:dyDescent="0.25"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4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120"/>
      <c r="CJ279" s="120"/>
      <c r="CK279" s="120"/>
      <c r="CL279" s="120"/>
      <c r="CM279" s="120"/>
      <c r="CN279" s="120"/>
    </row>
    <row r="280" spans="18:92" x14ac:dyDescent="0.25"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4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120"/>
      <c r="CJ280" s="120"/>
      <c r="CK280" s="120"/>
      <c r="CL280" s="120"/>
      <c r="CM280" s="120"/>
      <c r="CN280" s="120"/>
    </row>
    <row r="281" spans="18:92" x14ac:dyDescent="0.25"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4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120"/>
      <c r="CJ281" s="120"/>
      <c r="CK281" s="120"/>
      <c r="CL281" s="120"/>
      <c r="CM281" s="120"/>
      <c r="CN281" s="120"/>
    </row>
    <row r="282" spans="18:92" x14ac:dyDescent="0.25"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4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120"/>
      <c r="CJ282" s="120"/>
      <c r="CK282" s="120"/>
      <c r="CL282" s="120"/>
      <c r="CM282" s="120"/>
      <c r="CN282" s="120"/>
    </row>
    <row r="283" spans="18:92" x14ac:dyDescent="0.25"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4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120"/>
      <c r="CJ283" s="120"/>
      <c r="CK283" s="120"/>
      <c r="CL283" s="120"/>
      <c r="CM283" s="120"/>
      <c r="CN283" s="120"/>
    </row>
    <row r="284" spans="18:92" x14ac:dyDescent="0.25"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4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120"/>
      <c r="CJ284" s="120"/>
      <c r="CK284" s="120"/>
      <c r="CL284" s="120"/>
      <c r="CM284" s="120"/>
      <c r="CN284" s="120"/>
    </row>
    <row r="285" spans="18:92" x14ac:dyDescent="0.25"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4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120"/>
      <c r="CJ285" s="120"/>
      <c r="CK285" s="120"/>
      <c r="CL285" s="120"/>
      <c r="CM285" s="120"/>
      <c r="CN285" s="120"/>
    </row>
    <row r="286" spans="18:92" x14ac:dyDescent="0.25"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4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120"/>
      <c r="CJ286" s="120"/>
      <c r="CK286" s="120"/>
      <c r="CL286" s="120"/>
      <c r="CM286" s="120"/>
      <c r="CN286" s="120"/>
    </row>
    <row r="287" spans="18:92" x14ac:dyDescent="0.25"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4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120"/>
      <c r="CJ287" s="120"/>
      <c r="CK287" s="120"/>
      <c r="CL287" s="120"/>
      <c r="CM287" s="120"/>
      <c r="CN287" s="120"/>
    </row>
    <row r="288" spans="18:92" x14ac:dyDescent="0.25"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4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120"/>
      <c r="CJ288" s="120"/>
      <c r="CK288" s="120"/>
      <c r="CL288" s="120"/>
      <c r="CM288" s="120"/>
      <c r="CN288" s="120"/>
    </row>
    <row r="289" spans="18:92" x14ac:dyDescent="0.25"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4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120"/>
      <c r="CJ289" s="120"/>
      <c r="CK289" s="120"/>
      <c r="CL289" s="120"/>
      <c r="CM289" s="120"/>
      <c r="CN289" s="120"/>
    </row>
    <row r="290" spans="18:92" x14ac:dyDescent="0.25"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4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120"/>
      <c r="CJ290" s="120"/>
      <c r="CK290" s="120"/>
      <c r="CL290" s="120"/>
      <c r="CM290" s="120"/>
      <c r="CN290" s="120"/>
    </row>
    <row r="291" spans="18:92" x14ac:dyDescent="0.25"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4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120"/>
      <c r="CJ291" s="120"/>
      <c r="CK291" s="120"/>
      <c r="CL291" s="120"/>
      <c r="CM291" s="120"/>
      <c r="CN291" s="120"/>
    </row>
    <row r="292" spans="18:92" x14ac:dyDescent="0.25"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4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120"/>
      <c r="CJ292" s="120"/>
      <c r="CK292" s="120"/>
      <c r="CL292" s="120"/>
      <c r="CM292" s="120"/>
      <c r="CN292" s="120"/>
    </row>
    <row r="293" spans="18:92" x14ac:dyDescent="0.25"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4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120"/>
      <c r="CJ293" s="120"/>
      <c r="CK293" s="120"/>
      <c r="CL293" s="120"/>
      <c r="CM293" s="120"/>
      <c r="CN293" s="120"/>
    </row>
    <row r="294" spans="18:92" x14ac:dyDescent="0.25"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4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120"/>
      <c r="CJ294" s="120"/>
      <c r="CK294" s="120"/>
      <c r="CL294" s="120"/>
      <c r="CM294" s="120"/>
      <c r="CN294" s="120"/>
    </row>
    <row r="295" spans="18:92" x14ac:dyDescent="0.25"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4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120"/>
      <c r="CJ295" s="120"/>
      <c r="CK295" s="120"/>
      <c r="CL295" s="120"/>
      <c r="CM295" s="120"/>
      <c r="CN295" s="120"/>
    </row>
    <row r="296" spans="18:92" x14ac:dyDescent="0.25"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4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120"/>
      <c r="CJ296" s="120"/>
      <c r="CK296" s="120"/>
      <c r="CL296" s="120"/>
      <c r="CM296" s="120"/>
      <c r="CN296" s="120"/>
    </row>
    <row r="297" spans="18:92" x14ac:dyDescent="0.25"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4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120"/>
      <c r="CJ297" s="120"/>
      <c r="CK297" s="120"/>
      <c r="CL297" s="120"/>
      <c r="CM297" s="120"/>
      <c r="CN297" s="120"/>
    </row>
    <row r="298" spans="18:92" x14ac:dyDescent="0.25"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4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120"/>
      <c r="CJ298" s="120"/>
      <c r="CK298" s="120"/>
      <c r="CL298" s="120"/>
      <c r="CM298" s="120"/>
      <c r="CN298" s="120"/>
    </row>
    <row r="299" spans="18:92" x14ac:dyDescent="0.25"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4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120"/>
      <c r="CJ299" s="120"/>
      <c r="CK299" s="120"/>
      <c r="CL299" s="120"/>
      <c r="CM299" s="120"/>
      <c r="CN299" s="120"/>
    </row>
    <row r="300" spans="18:92" x14ac:dyDescent="0.25"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4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120"/>
      <c r="CJ300" s="120"/>
      <c r="CK300" s="120"/>
      <c r="CL300" s="120"/>
      <c r="CM300" s="120"/>
      <c r="CN300" s="120"/>
    </row>
    <row r="301" spans="18:92" x14ac:dyDescent="0.25"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4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120"/>
      <c r="CJ301" s="120"/>
      <c r="CK301" s="120"/>
      <c r="CL301" s="120"/>
      <c r="CM301" s="120"/>
      <c r="CN301" s="120"/>
    </row>
    <row r="302" spans="18:92" x14ac:dyDescent="0.25"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4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120"/>
      <c r="CJ302" s="120"/>
      <c r="CK302" s="120"/>
      <c r="CL302" s="120"/>
      <c r="CM302" s="120"/>
      <c r="CN302" s="120"/>
    </row>
    <row r="303" spans="18:92" x14ac:dyDescent="0.25"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4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120"/>
      <c r="CJ303" s="120"/>
      <c r="CK303" s="120"/>
      <c r="CL303" s="120"/>
      <c r="CM303" s="120"/>
      <c r="CN303" s="120"/>
    </row>
    <row r="304" spans="18:92" x14ac:dyDescent="0.25"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4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120"/>
      <c r="CJ304" s="120"/>
      <c r="CK304" s="120"/>
      <c r="CL304" s="120"/>
      <c r="CM304" s="120"/>
      <c r="CN304" s="120"/>
    </row>
    <row r="305" spans="18:92" x14ac:dyDescent="0.25"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4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120"/>
      <c r="CJ305" s="120"/>
      <c r="CK305" s="120"/>
      <c r="CL305" s="120"/>
      <c r="CM305" s="120"/>
      <c r="CN305" s="120"/>
    </row>
    <row r="306" spans="18:92" x14ac:dyDescent="0.25"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4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120"/>
      <c r="CJ306" s="120"/>
      <c r="CK306" s="120"/>
      <c r="CL306" s="120"/>
      <c r="CM306" s="120"/>
      <c r="CN306" s="120"/>
    </row>
    <row r="307" spans="18:92" x14ac:dyDescent="0.25"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4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120"/>
      <c r="CJ307" s="120"/>
      <c r="CK307" s="120"/>
      <c r="CL307" s="120"/>
      <c r="CM307" s="120"/>
      <c r="CN307" s="120"/>
    </row>
    <row r="308" spans="18:92" x14ac:dyDescent="0.25"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4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120"/>
      <c r="CJ308" s="120"/>
      <c r="CK308" s="120"/>
      <c r="CL308" s="120"/>
      <c r="CM308" s="120"/>
      <c r="CN308" s="120"/>
    </row>
    <row r="309" spans="18:92" x14ac:dyDescent="0.25"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4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120"/>
      <c r="CJ309" s="120"/>
      <c r="CK309" s="120"/>
      <c r="CL309" s="120"/>
      <c r="CM309" s="120"/>
      <c r="CN309" s="120"/>
    </row>
    <row r="310" spans="18:92" x14ac:dyDescent="0.25"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4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120"/>
      <c r="CJ310" s="120"/>
      <c r="CK310" s="120"/>
      <c r="CL310" s="120"/>
      <c r="CM310" s="120"/>
      <c r="CN310" s="120"/>
    </row>
    <row r="311" spans="18:92" x14ac:dyDescent="0.25"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4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120"/>
      <c r="CJ311" s="120"/>
      <c r="CK311" s="120"/>
      <c r="CL311" s="120"/>
      <c r="CM311" s="120"/>
      <c r="CN311" s="120"/>
    </row>
    <row r="312" spans="18:92" x14ac:dyDescent="0.25"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4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120"/>
      <c r="CJ312" s="120"/>
      <c r="CK312" s="120"/>
      <c r="CL312" s="120"/>
      <c r="CM312" s="120"/>
      <c r="CN312" s="120"/>
    </row>
    <row r="313" spans="18:92" x14ac:dyDescent="0.25"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4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120"/>
      <c r="CJ313" s="120"/>
      <c r="CK313" s="120"/>
      <c r="CL313" s="120"/>
      <c r="CM313" s="120"/>
      <c r="CN313" s="120"/>
    </row>
    <row r="314" spans="18:92" x14ac:dyDescent="0.25"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4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120"/>
      <c r="CJ314" s="120"/>
      <c r="CK314" s="120"/>
      <c r="CL314" s="120"/>
      <c r="CM314" s="120"/>
      <c r="CN314" s="120"/>
    </row>
    <row r="315" spans="18:92" x14ac:dyDescent="0.25"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4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120"/>
      <c r="CJ315" s="120"/>
      <c r="CK315" s="120"/>
      <c r="CL315" s="120"/>
      <c r="CM315" s="120"/>
      <c r="CN315" s="120"/>
    </row>
    <row r="316" spans="18:92" x14ac:dyDescent="0.25"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4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120"/>
      <c r="CJ316" s="120"/>
      <c r="CK316" s="120"/>
      <c r="CL316" s="120"/>
      <c r="CM316" s="120"/>
      <c r="CN316" s="120"/>
    </row>
    <row r="317" spans="18:92" x14ac:dyDescent="0.25"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4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120"/>
      <c r="CJ317" s="120"/>
      <c r="CK317" s="120"/>
      <c r="CL317" s="120"/>
      <c r="CM317" s="120"/>
      <c r="CN317" s="120"/>
    </row>
    <row r="318" spans="18:92" x14ac:dyDescent="0.25"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4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120"/>
      <c r="CJ318" s="120"/>
      <c r="CK318" s="120"/>
      <c r="CL318" s="120"/>
      <c r="CM318" s="120"/>
      <c r="CN318" s="120"/>
    </row>
    <row r="319" spans="18:92" x14ac:dyDescent="0.25"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4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120"/>
      <c r="CJ319" s="120"/>
      <c r="CK319" s="120"/>
      <c r="CL319" s="120"/>
      <c r="CM319" s="120"/>
      <c r="CN319" s="120"/>
    </row>
    <row r="320" spans="18:92" x14ac:dyDescent="0.25"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4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120"/>
      <c r="CJ320" s="120"/>
      <c r="CK320" s="120"/>
      <c r="CL320" s="120"/>
      <c r="CM320" s="120"/>
      <c r="CN320" s="120"/>
    </row>
    <row r="321" spans="18:92" x14ac:dyDescent="0.25"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4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120"/>
      <c r="CJ321" s="120"/>
      <c r="CK321" s="120"/>
      <c r="CL321" s="120"/>
      <c r="CM321" s="120"/>
      <c r="CN321" s="120"/>
    </row>
    <row r="322" spans="18:92" x14ac:dyDescent="0.25"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4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120"/>
      <c r="CJ322" s="120"/>
      <c r="CK322" s="120"/>
      <c r="CL322" s="120"/>
      <c r="CM322" s="120"/>
      <c r="CN322" s="120"/>
    </row>
    <row r="323" spans="18:92" x14ac:dyDescent="0.25"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4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120"/>
      <c r="CJ323" s="120"/>
      <c r="CK323" s="120"/>
      <c r="CL323" s="120"/>
      <c r="CM323" s="120"/>
      <c r="CN323" s="120"/>
    </row>
    <row r="324" spans="18:92" x14ac:dyDescent="0.25"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4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120"/>
      <c r="CJ324" s="120"/>
      <c r="CK324" s="120"/>
      <c r="CL324" s="120"/>
      <c r="CM324" s="120"/>
      <c r="CN324" s="120"/>
    </row>
    <row r="325" spans="18:92" x14ac:dyDescent="0.25"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4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120"/>
      <c r="CJ325" s="120"/>
      <c r="CK325" s="120"/>
      <c r="CL325" s="120"/>
      <c r="CM325" s="120"/>
      <c r="CN325" s="120"/>
    </row>
    <row r="326" spans="18:92" x14ac:dyDescent="0.25"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4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120"/>
      <c r="CJ326" s="120"/>
      <c r="CK326" s="120"/>
      <c r="CL326" s="120"/>
      <c r="CM326" s="120"/>
      <c r="CN326" s="120"/>
    </row>
    <row r="327" spans="18:92" x14ac:dyDescent="0.25"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4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120"/>
      <c r="CJ327" s="120"/>
      <c r="CK327" s="120"/>
      <c r="CL327" s="120"/>
      <c r="CM327" s="120"/>
      <c r="CN327" s="120"/>
    </row>
    <row r="328" spans="18:92" x14ac:dyDescent="0.25"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4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120"/>
      <c r="CJ328" s="120"/>
      <c r="CK328" s="120"/>
      <c r="CL328" s="120"/>
      <c r="CM328" s="120"/>
      <c r="CN328" s="120"/>
    </row>
    <row r="329" spans="18:92" x14ac:dyDescent="0.25"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4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120"/>
      <c r="CJ329" s="120"/>
      <c r="CK329" s="120"/>
      <c r="CL329" s="120"/>
      <c r="CM329" s="120"/>
      <c r="CN329" s="120"/>
    </row>
    <row r="330" spans="18:92" x14ac:dyDescent="0.25"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4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120"/>
      <c r="CJ330" s="120"/>
      <c r="CK330" s="120"/>
      <c r="CL330" s="120"/>
      <c r="CM330" s="120"/>
      <c r="CN330" s="120"/>
    </row>
    <row r="331" spans="18:92" x14ac:dyDescent="0.25"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4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120"/>
      <c r="CJ331" s="120"/>
      <c r="CK331" s="120"/>
      <c r="CL331" s="120"/>
      <c r="CM331" s="120"/>
      <c r="CN331" s="120"/>
    </row>
    <row r="332" spans="18:92" x14ac:dyDescent="0.25"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4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120"/>
      <c r="CJ332" s="120"/>
      <c r="CK332" s="120"/>
      <c r="CL332" s="120"/>
      <c r="CM332" s="120"/>
      <c r="CN332" s="120"/>
    </row>
    <row r="333" spans="18:92" x14ac:dyDescent="0.25"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4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120"/>
      <c r="CJ333" s="120"/>
      <c r="CK333" s="120"/>
      <c r="CL333" s="120"/>
      <c r="CM333" s="120"/>
      <c r="CN333" s="120"/>
    </row>
    <row r="334" spans="18:92" x14ac:dyDescent="0.25"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4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120"/>
      <c r="CJ334" s="120"/>
      <c r="CK334" s="120"/>
      <c r="CL334" s="120"/>
      <c r="CM334" s="120"/>
      <c r="CN334" s="120"/>
    </row>
    <row r="335" spans="18:92" x14ac:dyDescent="0.25"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4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120"/>
      <c r="CJ335" s="120"/>
      <c r="CK335" s="120"/>
      <c r="CL335" s="120"/>
      <c r="CM335" s="120"/>
      <c r="CN335" s="120"/>
    </row>
    <row r="336" spans="18:92" x14ac:dyDescent="0.25"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4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120"/>
      <c r="CJ336" s="120"/>
      <c r="CK336" s="120"/>
      <c r="CL336" s="120"/>
      <c r="CM336" s="120"/>
      <c r="CN336" s="120"/>
    </row>
    <row r="337" spans="18:92" x14ac:dyDescent="0.25"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4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120"/>
      <c r="CJ337" s="120"/>
      <c r="CK337" s="120"/>
      <c r="CL337" s="120"/>
      <c r="CM337" s="120"/>
      <c r="CN337" s="120"/>
    </row>
    <row r="338" spans="18:92" x14ac:dyDescent="0.25"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4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120"/>
      <c r="CJ338" s="120"/>
      <c r="CK338" s="120"/>
      <c r="CL338" s="120"/>
      <c r="CM338" s="120"/>
      <c r="CN338" s="120"/>
    </row>
    <row r="339" spans="18:92" x14ac:dyDescent="0.25"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4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120"/>
      <c r="CJ339" s="120"/>
      <c r="CK339" s="120"/>
      <c r="CL339" s="120"/>
      <c r="CM339" s="120"/>
      <c r="CN339" s="120"/>
    </row>
    <row r="340" spans="18:92" x14ac:dyDescent="0.25"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4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120"/>
      <c r="CJ340" s="120"/>
      <c r="CK340" s="120"/>
      <c r="CL340" s="120"/>
      <c r="CM340" s="120"/>
      <c r="CN340" s="120"/>
    </row>
    <row r="341" spans="18:92" x14ac:dyDescent="0.25"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4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120"/>
      <c r="CJ341" s="120"/>
      <c r="CK341" s="120"/>
      <c r="CL341" s="120"/>
      <c r="CM341" s="120"/>
      <c r="CN341" s="120"/>
    </row>
    <row r="342" spans="18:92" x14ac:dyDescent="0.25"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4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120"/>
      <c r="CJ342" s="120"/>
      <c r="CK342" s="120"/>
      <c r="CL342" s="120"/>
      <c r="CM342" s="120"/>
      <c r="CN342" s="120"/>
    </row>
    <row r="343" spans="18:92" x14ac:dyDescent="0.25"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4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120"/>
      <c r="CJ343" s="120"/>
      <c r="CK343" s="120"/>
      <c r="CL343" s="120"/>
      <c r="CM343" s="120"/>
      <c r="CN343" s="120"/>
    </row>
    <row r="344" spans="18:92" x14ac:dyDescent="0.25"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4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120"/>
      <c r="CJ344" s="120"/>
      <c r="CK344" s="120"/>
      <c r="CL344" s="120"/>
      <c r="CM344" s="120"/>
      <c r="CN344" s="120"/>
    </row>
    <row r="345" spans="18:92" x14ac:dyDescent="0.25"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4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120"/>
      <c r="CJ345" s="120"/>
      <c r="CK345" s="120"/>
      <c r="CL345" s="120"/>
      <c r="CM345" s="120"/>
      <c r="CN345" s="120"/>
    </row>
    <row r="346" spans="18:92" x14ac:dyDescent="0.25"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4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120"/>
      <c r="CJ346" s="120"/>
      <c r="CK346" s="120"/>
      <c r="CL346" s="120"/>
      <c r="CM346" s="120"/>
      <c r="CN346" s="120"/>
    </row>
    <row r="347" spans="18:92" x14ac:dyDescent="0.25"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4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120"/>
      <c r="CJ347" s="120"/>
      <c r="CK347" s="120"/>
      <c r="CL347" s="120"/>
      <c r="CM347" s="120"/>
      <c r="CN347" s="120"/>
    </row>
    <row r="348" spans="18:92" x14ac:dyDescent="0.25"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4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120"/>
      <c r="CJ348" s="120"/>
      <c r="CK348" s="120"/>
      <c r="CL348" s="120"/>
      <c r="CM348" s="120"/>
      <c r="CN348" s="120"/>
    </row>
    <row r="349" spans="18:92" x14ac:dyDescent="0.25"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4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120"/>
      <c r="CJ349" s="120"/>
      <c r="CK349" s="120"/>
      <c r="CL349" s="120"/>
      <c r="CM349" s="120"/>
      <c r="CN349" s="120"/>
    </row>
    <row r="350" spans="18:92" x14ac:dyDescent="0.25"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4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120"/>
      <c r="CJ350" s="120"/>
      <c r="CK350" s="120"/>
      <c r="CL350" s="120"/>
      <c r="CM350" s="120"/>
      <c r="CN350" s="120"/>
    </row>
    <row r="351" spans="18:92" x14ac:dyDescent="0.25"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4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120"/>
      <c r="CJ351" s="120"/>
      <c r="CK351" s="120"/>
      <c r="CL351" s="120"/>
      <c r="CM351" s="120"/>
      <c r="CN351" s="120"/>
    </row>
    <row r="352" spans="18:92" x14ac:dyDescent="0.25"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4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120"/>
      <c r="CJ352" s="120"/>
      <c r="CK352" s="120"/>
      <c r="CL352" s="120"/>
      <c r="CM352" s="120"/>
      <c r="CN352" s="120"/>
    </row>
    <row r="353" spans="18:92" x14ac:dyDescent="0.25"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4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120"/>
      <c r="CJ353" s="120"/>
      <c r="CK353" s="120"/>
      <c r="CL353" s="120"/>
      <c r="CM353" s="120"/>
      <c r="CN353" s="120"/>
    </row>
    <row r="354" spans="18:92" x14ac:dyDescent="0.25"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4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120"/>
      <c r="CJ354" s="120"/>
      <c r="CK354" s="120"/>
      <c r="CL354" s="120"/>
      <c r="CM354" s="120"/>
      <c r="CN354" s="120"/>
    </row>
    <row r="355" spans="18:92" x14ac:dyDescent="0.25"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4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120"/>
      <c r="CJ355" s="120"/>
      <c r="CK355" s="120"/>
      <c r="CL355" s="120"/>
      <c r="CM355" s="120"/>
      <c r="CN355" s="120"/>
    </row>
    <row r="356" spans="18:92" x14ac:dyDescent="0.25"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4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120"/>
      <c r="CJ356" s="120"/>
      <c r="CK356" s="120"/>
      <c r="CL356" s="120"/>
      <c r="CM356" s="120"/>
      <c r="CN356" s="120"/>
    </row>
    <row r="357" spans="18:92" x14ac:dyDescent="0.25"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4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120"/>
      <c r="CJ357" s="120"/>
      <c r="CK357" s="120"/>
      <c r="CL357" s="120"/>
      <c r="CM357" s="120"/>
      <c r="CN357" s="120"/>
    </row>
    <row r="358" spans="18:92" x14ac:dyDescent="0.25"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4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120"/>
      <c r="CJ358" s="120"/>
      <c r="CK358" s="120"/>
      <c r="CL358" s="120"/>
      <c r="CM358" s="120"/>
      <c r="CN358" s="120"/>
    </row>
    <row r="359" spans="18:92" x14ac:dyDescent="0.25"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4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120"/>
      <c r="CJ359" s="120"/>
      <c r="CK359" s="120"/>
      <c r="CL359" s="120"/>
      <c r="CM359" s="120"/>
      <c r="CN359" s="120"/>
    </row>
    <row r="360" spans="18:92" x14ac:dyDescent="0.25"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4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120"/>
      <c r="CJ360" s="120"/>
      <c r="CK360" s="120"/>
      <c r="CL360" s="120"/>
      <c r="CM360" s="120"/>
      <c r="CN360" s="120"/>
    </row>
    <row r="361" spans="18:92" x14ac:dyDescent="0.25"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4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120"/>
      <c r="CJ361" s="120"/>
      <c r="CK361" s="120"/>
      <c r="CL361" s="120"/>
      <c r="CM361" s="120"/>
      <c r="CN361" s="120"/>
    </row>
    <row r="362" spans="18:92" x14ac:dyDescent="0.25"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4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120"/>
      <c r="CJ362" s="120"/>
      <c r="CK362" s="120"/>
      <c r="CL362" s="120"/>
      <c r="CM362" s="120"/>
      <c r="CN362" s="120"/>
    </row>
    <row r="363" spans="18:92" x14ac:dyDescent="0.25"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4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120"/>
      <c r="CJ363" s="120"/>
      <c r="CK363" s="120"/>
      <c r="CL363" s="120"/>
      <c r="CM363" s="120"/>
      <c r="CN363" s="120"/>
    </row>
    <row r="364" spans="18:92" x14ac:dyDescent="0.25"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4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120"/>
      <c r="CJ364" s="120"/>
      <c r="CK364" s="120"/>
      <c r="CL364" s="120"/>
      <c r="CM364" s="120"/>
      <c r="CN364" s="120"/>
    </row>
    <row r="365" spans="18:92" x14ac:dyDescent="0.25"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4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120"/>
      <c r="CJ365" s="120"/>
      <c r="CK365" s="120"/>
      <c r="CL365" s="120"/>
      <c r="CM365" s="120"/>
      <c r="CN365" s="120"/>
    </row>
    <row r="366" spans="18:92" x14ac:dyDescent="0.25"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4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120"/>
      <c r="CJ366" s="120"/>
      <c r="CK366" s="120"/>
      <c r="CL366" s="120"/>
      <c r="CM366" s="120"/>
      <c r="CN366" s="120"/>
    </row>
    <row r="367" spans="18:92" x14ac:dyDescent="0.25"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4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120"/>
      <c r="CJ367" s="120"/>
      <c r="CK367" s="120"/>
      <c r="CL367" s="120"/>
      <c r="CM367" s="120"/>
      <c r="CN367" s="120"/>
    </row>
    <row r="368" spans="18:92" x14ac:dyDescent="0.25"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4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120"/>
      <c r="CJ368" s="120"/>
      <c r="CK368" s="120"/>
      <c r="CL368" s="120"/>
      <c r="CM368" s="120"/>
      <c r="CN368" s="120"/>
    </row>
    <row r="369" spans="18:92" x14ac:dyDescent="0.25"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4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120"/>
      <c r="CJ369" s="120"/>
      <c r="CK369" s="120"/>
      <c r="CL369" s="120"/>
      <c r="CM369" s="120"/>
      <c r="CN369" s="120"/>
    </row>
    <row r="370" spans="18:92" x14ac:dyDescent="0.25"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4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120"/>
      <c r="CJ370" s="120"/>
      <c r="CK370" s="120"/>
      <c r="CL370" s="120"/>
      <c r="CM370" s="120"/>
      <c r="CN370" s="120"/>
    </row>
    <row r="371" spans="18:92" x14ac:dyDescent="0.25"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4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120"/>
      <c r="CJ371" s="120"/>
      <c r="CK371" s="120"/>
      <c r="CL371" s="120"/>
      <c r="CM371" s="120"/>
      <c r="CN371" s="120"/>
    </row>
    <row r="372" spans="18:92" x14ac:dyDescent="0.25"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4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120"/>
      <c r="CJ372" s="120"/>
      <c r="CK372" s="120"/>
      <c r="CL372" s="120"/>
      <c r="CM372" s="120"/>
      <c r="CN372" s="120"/>
    </row>
    <row r="373" spans="18:92" x14ac:dyDescent="0.25"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4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120"/>
      <c r="CJ373" s="120"/>
      <c r="CK373" s="120"/>
      <c r="CL373" s="120"/>
      <c r="CM373" s="120"/>
      <c r="CN373" s="120"/>
    </row>
    <row r="374" spans="18:92" x14ac:dyDescent="0.25"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4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120"/>
      <c r="CJ374" s="120"/>
      <c r="CK374" s="120"/>
      <c r="CL374" s="120"/>
      <c r="CM374" s="120"/>
      <c r="CN374" s="120"/>
    </row>
    <row r="375" spans="18:92" x14ac:dyDescent="0.25"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4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120"/>
      <c r="CJ375" s="120"/>
      <c r="CK375" s="120"/>
      <c r="CL375" s="120"/>
      <c r="CM375" s="120"/>
      <c r="CN375" s="120"/>
    </row>
    <row r="376" spans="18:92" x14ac:dyDescent="0.25"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4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120"/>
      <c r="CJ376" s="120"/>
      <c r="CK376" s="120"/>
      <c r="CL376" s="120"/>
      <c r="CM376" s="120"/>
      <c r="CN376" s="120"/>
    </row>
    <row r="377" spans="18:92" x14ac:dyDescent="0.25"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4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120"/>
      <c r="CJ377" s="120"/>
      <c r="CK377" s="120"/>
      <c r="CL377" s="120"/>
      <c r="CM377" s="120"/>
      <c r="CN377" s="120"/>
    </row>
    <row r="378" spans="18:92" x14ac:dyDescent="0.25"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4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120"/>
      <c r="CJ378" s="120"/>
      <c r="CK378" s="120"/>
      <c r="CL378" s="120"/>
      <c r="CM378" s="120"/>
      <c r="CN378" s="120"/>
    </row>
    <row r="379" spans="18:92" x14ac:dyDescent="0.25"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4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120"/>
      <c r="CJ379" s="120"/>
      <c r="CK379" s="120"/>
      <c r="CL379" s="120"/>
      <c r="CM379" s="120"/>
      <c r="CN379" s="120"/>
    </row>
    <row r="380" spans="18:92" x14ac:dyDescent="0.25"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4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120"/>
      <c r="CJ380" s="120"/>
      <c r="CK380" s="120"/>
      <c r="CL380" s="120"/>
      <c r="CM380" s="120"/>
      <c r="CN380" s="120"/>
    </row>
    <row r="381" spans="18:92" x14ac:dyDescent="0.25"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4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120"/>
      <c r="CJ381" s="120"/>
      <c r="CK381" s="120"/>
      <c r="CL381" s="120"/>
      <c r="CM381" s="120"/>
      <c r="CN381" s="120"/>
    </row>
    <row r="382" spans="18:92" x14ac:dyDescent="0.25"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4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120"/>
      <c r="CJ382" s="120"/>
      <c r="CK382" s="120"/>
      <c r="CL382" s="120"/>
      <c r="CM382" s="120"/>
      <c r="CN382" s="120"/>
    </row>
    <row r="383" spans="18:92" x14ac:dyDescent="0.25"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4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120"/>
      <c r="CJ383" s="120"/>
      <c r="CK383" s="120"/>
      <c r="CL383" s="120"/>
      <c r="CM383" s="120"/>
      <c r="CN383" s="120"/>
    </row>
    <row r="384" spans="18:92" x14ac:dyDescent="0.25"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4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120"/>
      <c r="CJ384" s="120"/>
      <c r="CK384" s="120"/>
      <c r="CL384" s="120"/>
      <c r="CM384" s="120"/>
      <c r="CN384" s="120"/>
    </row>
    <row r="385" spans="18:92" x14ac:dyDescent="0.25"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4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120"/>
      <c r="CJ385" s="120"/>
      <c r="CK385" s="120"/>
      <c r="CL385" s="120"/>
      <c r="CM385" s="120"/>
      <c r="CN385" s="120"/>
    </row>
    <row r="386" spans="18:92" x14ac:dyDescent="0.25"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4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120"/>
      <c r="CJ386" s="120"/>
      <c r="CK386" s="120"/>
      <c r="CL386" s="120"/>
      <c r="CM386" s="120"/>
      <c r="CN386" s="120"/>
    </row>
    <row r="387" spans="18:92" x14ac:dyDescent="0.25"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4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120"/>
      <c r="CJ387" s="120"/>
      <c r="CK387" s="120"/>
      <c r="CL387" s="120"/>
      <c r="CM387" s="120"/>
      <c r="CN387" s="120"/>
    </row>
    <row r="388" spans="18:92" x14ac:dyDescent="0.25"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4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120"/>
      <c r="CJ388" s="120"/>
      <c r="CK388" s="120"/>
      <c r="CL388" s="120"/>
      <c r="CM388" s="120"/>
      <c r="CN388" s="120"/>
    </row>
    <row r="389" spans="18:92" x14ac:dyDescent="0.25"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4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120"/>
      <c r="CJ389" s="120"/>
      <c r="CK389" s="120"/>
      <c r="CL389" s="120"/>
      <c r="CM389" s="120"/>
      <c r="CN389" s="120"/>
    </row>
    <row r="390" spans="18:92" x14ac:dyDescent="0.25"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4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120"/>
      <c r="CJ390" s="120"/>
      <c r="CK390" s="120"/>
      <c r="CL390" s="120"/>
      <c r="CM390" s="120"/>
      <c r="CN390" s="120"/>
    </row>
    <row r="391" spans="18:92" x14ac:dyDescent="0.25"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4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120"/>
      <c r="CJ391" s="120"/>
      <c r="CK391" s="120"/>
      <c r="CL391" s="120"/>
      <c r="CM391" s="120"/>
      <c r="CN391" s="120"/>
    </row>
    <row r="392" spans="18:92" x14ac:dyDescent="0.25"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4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120"/>
      <c r="CJ392" s="120"/>
      <c r="CK392" s="120"/>
      <c r="CL392" s="120"/>
      <c r="CM392" s="120"/>
      <c r="CN392" s="120"/>
    </row>
    <row r="393" spans="18:92" x14ac:dyDescent="0.25"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4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120"/>
      <c r="CJ393" s="120"/>
      <c r="CK393" s="120"/>
      <c r="CL393" s="120"/>
      <c r="CM393" s="120"/>
      <c r="CN393" s="120"/>
    </row>
    <row r="394" spans="18:92" x14ac:dyDescent="0.25"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4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120"/>
      <c r="CJ394" s="120"/>
      <c r="CK394" s="120"/>
      <c r="CL394" s="120"/>
      <c r="CM394" s="120"/>
      <c r="CN394" s="120"/>
    </row>
    <row r="395" spans="18:92" x14ac:dyDescent="0.25"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4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120"/>
      <c r="CJ395" s="120"/>
      <c r="CK395" s="120"/>
      <c r="CL395" s="120"/>
      <c r="CM395" s="120"/>
      <c r="CN395" s="120"/>
    </row>
    <row r="396" spans="18:92" x14ac:dyDescent="0.25"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4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120"/>
      <c r="CJ396" s="120"/>
      <c r="CK396" s="120"/>
      <c r="CL396" s="120"/>
      <c r="CM396" s="120"/>
      <c r="CN396" s="120"/>
    </row>
    <row r="397" spans="18:92" x14ac:dyDescent="0.25"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4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120"/>
      <c r="CJ397" s="120"/>
      <c r="CK397" s="120"/>
      <c r="CL397" s="120"/>
      <c r="CM397" s="120"/>
      <c r="CN397" s="120"/>
    </row>
    <row r="398" spans="18:92" x14ac:dyDescent="0.25"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4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120"/>
      <c r="CJ398" s="120"/>
      <c r="CK398" s="120"/>
      <c r="CL398" s="120"/>
      <c r="CM398" s="120"/>
      <c r="CN398" s="120"/>
    </row>
    <row r="399" spans="18:92" x14ac:dyDescent="0.25"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4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120"/>
      <c r="CJ399" s="120"/>
      <c r="CK399" s="120"/>
      <c r="CL399" s="120"/>
      <c r="CM399" s="120"/>
      <c r="CN399" s="120"/>
    </row>
    <row r="400" spans="18:92" x14ac:dyDescent="0.25"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4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120"/>
      <c r="CJ400" s="120"/>
      <c r="CK400" s="120"/>
      <c r="CL400" s="120"/>
      <c r="CM400" s="120"/>
      <c r="CN400" s="120"/>
    </row>
    <row r="401" spans="18:92" x14ac:dyDescent="0.25"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4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120"/>
      <c r="CJ401" s="120"/>
      <c r="CK401" s="120"/>
      <c r="CL401" s="120"/>
      <c r="CM401" s="120"/>
      <c r="CN401" s="120"/>
    </row>
    <row r="402" spans="18:92" x14ac:dyDescent="0.25"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4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120"/>
      <c r="CJ402" s="120"/>
      <c r="CK402" s="120"/>
      <c r="CL402" s="120"/>
      <c r="CM402" s="120"/>
      <c r="CN402" s="120"/>
    </row>
    <row r="403" spans="18:92" x14ac:dyDescent="0.25"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4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120"/>
      <c r="CJ403" s="120"/>
      <c r="CK403" s="120"/>
      <c r="CL403" s="120"/>
      <c r="CM403" s="120"/>
      <c r="CN403" s="120"/>
    </row>
    <row r="404" spans="18:92" x14ac:dyDescent="0.25"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4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120"/>
      <c r="CJ404" s="120"/>
      <c r="CK404" s="120"/>
      <c r="CL404" s="120"/>
      <c r="CM404" s="120"/>
      <c r="CN404" s="120"/>
    </row>
    <row r="405" spans="18:92" x14ac:dyDescent="0.25"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4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120"/>
      <c r="CJ405" s="120"/>
      <c r="CK405" s="120"/>
      <c r="CL405" s="120"/>
      <c r="CM405" s="120"/>
      <c r="CN405" s="120"/>
    </row>
    <row r="406" spans="18:92" x14ac:dyDescent="0.25"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4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120"/>
      <c r="CJ406" s="120"/>
      <c r="CK406" s="120"/>
      <c r="CL406" s="120"/>
      <c r="CM406" s="120"/>
      <c r="CN406" s="120"/>
    </row>
    <row r="407" spans="18:92" x14ac:dyDescent="0.25"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4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120"/>
      <c r="CJ407" s="120"/>
      <c r="CK407" s="120"/>
      <c r="CL407" s="120"/>
      <c r="CM407" s="120"/>
      <c r="CN407" s="120"/>
    </row>
    <row r="408" spans="18:92" x14ac:dyDescent="0.25"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4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120"/>
      <c r="CJ408" s="120"/>
      <c r="CK408" s="120"/>
      <c r="CL408" s="120"/>
      <c r="CM408" s="120"/>
      <c r="CN408" s="120"/>
    </row>
    <row r="409" spans="18:92" x14ac:dyDescent="0.25"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4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120"/>
      <c r="CJ409" s="120"/>
      <c r="CK409" s="120"/>
      <c r="CL409" s="120"/>
      <c r="CM409" s="120"/>
      <c r="CN409" s="120"/>
    </row>
    <row r="410" spans="18:92" x14ac:dyDescent="0.25"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4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120"/>
      <c r="CJ410" s="120"/>
      <c r="CK410" s="120"/>
      <c r="CL410" s="120"/>
      <c r="CM410" s="120"/>
      <c r="CN410" s="120"/>
    </row>
    <row r="411" spans="18:92" x14ac:dyDescent="0.25"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4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120"/>
      <c r="CJ411" s="120"/>
      <c r="CK411" s="120"/>
      <c r="CL411" s="120"/>
      <c r="CM411" s="120"/>
      <c r="CN411" s="120"/>
    </row>
    <row r="412" spans="18:92" x14ac:dyDescent="0.25"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4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120"/>
      <c r="CJ412" s="120"/>
      <c r="CK412" s="120"/>
      <c r="CL412" s="120"/>
      <c r="CM412" s="120"/>
      <c r="CN412" s="120"/>
    </row>
    <row r="413" spans="18:92" x14ac:dyDescent="0.25"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4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120"/>
      <c r="CJ413" s="120"/>
      <c r="CK413" s="120"/>
      <c r="CL413" s="120"/>
      <c r="CM413" s="120"/>
      <c r="CN413" s="120"/>
    </row>
    <row r="414" spans="18:92" x14ac:dyDescent="0.25"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4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120"/>
      <c r="CJ414" s="120"/>
      <c r="CK414" s="120"/>
      <c r="CL414" s="120"/>
      <c r="CM414" s="120"/>
      <c r="CN414" s="120"/>
    </row>
    <row r="415" spans="18:92" x14ac:dyDescent="0.25"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4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120"/>
      <c r="CJ415" s="120"/>
      <c r="CK415" s="120"/>
      <c r="CL415" s="120"/>
      <c r="CM415" s="120"/>
      <c r="CN415" s="120"/>
    </row>
    <row r="416" spans="18:92" x14ac:dyDescent="0.25"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4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120"/>
      <c r="CJ416" s="120"/>
      <c r="CK416" s="120"/>
      <c r="CL416" s="120"/>
      <c r="CM416" s="120"/>
      <c r="CN416" s="120"/>
    </row>
    <row r="417" spans="18:92" x14ac:dyDescent="0.25"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4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120"/>
      <c r="CJ417" s="120"/>
      <c r="CK417" s="120"/>
      <c r="CL417" s="120"/>
      <c r="CM417" s="120"/>
      <c r="CN417" s="120"/>
    </row>
    <row r="418" spans="18:92" x14ac:dyDescent="0.25"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4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120"/>
      <c r="CJ418" s="120"/>
      <c r="CK418" s="120"/>
      <c r="CL418" s="120"/>
      <c r="CM418" s="120"/>
      <c r="CN418" s="120"/>
    </row>
    <row r="419" spans="18:92" x14ac:dyDescent="0.25"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4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120"/>
      <c r="CJ419" s="120"/>
      <c r="CK419" s="120"/>
      <c r="CL419" s="120"/>
      <c r="CM419" s="120"/>
      <c r="CN419" s="120"/>
    </row>
    <row r="420" spans="18:92" x14ac:dyDescent="0.25"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4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120"/>
      <c r="CJ420" s="120"/>
      <c r="CK420" s="120"/>
      <c r="CL420" s="120"/>
      <c r="CM420" s="120"/>
      <c r="CN420" s="120"/>
    </row>
    <row r="421" spans="18:92" x14ac:dyDescent="0.25"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4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120"/>
      <c r="CJ421" s="120"/>
      <c r="CK421" s="120"/>
      <c r="CL421" s="120"/>
      <c r="CM421" s="120"/>
      <c r="CN421" s="120"/>
    </row>
    <row r="422" spans="18:92" x14ac:dyDescent="0.25"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4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120"/>
      <c r="CJ422" s="120"/>
      <c r="CK422" s="120"/>
      <c r="CL422" s="120"/>
      <c r="CM422" s="120"/>
      <c r="CN422" s="120"/>
    </row>
    <row r="423" spans="18:92" x14ac:dyDescent="0.25"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4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120"/>
      <c r="CJ423" s="120"/>
      <c r="CK423" s="120"/>
      <c r="CL423" s="120"/>
      <c r="CM423" s="120"/>
      <c r="CN423" s="120"/>
    </row>
    <row r="424" spans="18:92" x14ac:dyDescent="0.25"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4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120"/>
      <c r="CJ424" s="120"/>
      <c r="CK424" s="120"/>
      <c r="CL424" s="120"/>
      <c r="CM424" s="120"/>
      <c r="CN424" s="120"/>
    </row>
    <row r="425" spans="18:92" x14ac:dyDescent="0.25"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4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120"/>
      <c r="CJ425" s="120"/>
      <c r="CK425" s="120"/>
      <c r="CL425" s="120"/>
      <c r="CM425" s="120"/>
      <c r="CN425" s="120"/>
    </row>
    <row r="426" spans="18:92" x14ac:dyDescent="0.25"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4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120"/>
      <c r="CJ426" s="120"/>
      <c r="CK426" s="120"/>
      <c r="CL426" s="120"/>
      <c r="CM426" s="120"/>
      <c r="CN426" s="120"/>
    </row>
    <row r="427" spans="18:92" x14ac:dyDescent="0.25"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4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120"/>
      <c r="CJ427" s="120"/>
      <c r="CK427" s="120"/>
      <c r="CL427" s="120"/>
      <c r="CM427" s="120"/>
      <c r="CN427" s="120"/>
    </row>
    <row r="428" spans="18:92" x14ac:dyDescent="0.25"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4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120"/>
      <c r="CJ428" s="120"/>
      <c r="CK428" s="120"/>
      <c r="CL428" s="120"/>
      <c r="CM428" s="120"/>
      <c r="CN428" s="120"/>
    </row>
    <row r="429" spans="18:92" x14ac:dyDescent="0.25"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4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120"/>
      <c r="CJ429" s="120"/>
      <c r="CK429" s="120"/>
      <c r="CL429" s="120"/>
      <c r="CM429" s="120"/>
      <c r="CN429" s="120"/>
    </row>
    <row r="430" spans="18:92" x14ac:dyDescent="0.25"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4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120"/>
      <c r="CJ430" s="120"/>
      <c r="CK430" s="120"/>
      <c r="CL430" s="120"/>
      <c r="CM430" s="120"/>
      <c r="CN430" s="120"/>
    </row>
    <row r="431" spans="18:92" x14ac:dyDescent="0.25"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4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120"/>
      <c r="CJ431" s="120"/>
      <c r="CK431" s="120"/>
      <c r="CL431" s="120"/>
      <c r="CM431" s="120"/>
      <c r="CN431" s="120"/>
    </row>
    <row r="432" spans="18:92" x14ac:dyDescent="0.25"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4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120"/>
      <c r="CJ432" s="120"/>
      <c r="CK432" s="120"/>
      <c r="CL432" s="120"/>
      <c r="CM432" s="120"/>
      <c r="CN432" s="120"/>
    </row>
    <row r="433" spans="18:92" x14ac:dyDescent="0.25"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4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120"/>
      <c r="CJ433" s="120"/>
      <c r="CK433" s="120"/>
      <c r="CL433" s="120"/>
      <c r="CM433" s="120"/>
      <c r="CN433" s="120"/>
    </row>
    <row r="434" spans="18:92" x14ac:dyDescent="0.25"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4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120"/>
      <c r="CJ434" s="120"/>
      <c r="CK434" s="120"/>
      <c r="CL434" s="120"/>
      <c r="CM434" s="120"/>
      <c r="CN434" s="120"/>
    </row>
    <row r="435" spans="18:92" x14ac:dyDescent="0.25"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4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120"/>
      <c r="CJ435" s="120"/>
      <c r="CK435" s="120"/>
      <c r="CL435" s="120"/>
      <c r="CM435" s="120"/>
      <c r="CN435" s="120"/>
    </row>
    <row r="436" spans="18:92" x14ac:dyDescent="0.25"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4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120"/>
      <c r="CJ436" s="120"/>
      <c r="CK436" s="120"/>
      <c r="CL436" s="120"/>
      <c r="CM436" s="120"/>
      <c r="CN436" s="120"/>
    </row>
    <row r="437" spans="18:92" x14ac:dyDescent="0.25"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4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120"/>
      <c r="CJ437" s="120"/>
      <c r="CK437" s="120"/>
      <c r="CL437" s="120"/>
      <c r="CM437" s="120"/>
      <c r="CN437" s="120"/>
    </row>
    <row r="438" spans="18:92" x14ac:dyDescent="0.25"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4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120"/>
      <c r="CJ438" s="120"/>
      <c r="CK438" s="120"/>
      <c r="CL438" s="120"/>
      <c r="CM438" s="120"/>
      <c r="CN438" s="120"/>
    </row>
    <row r="439" spans="18:92" x14ac:dyDescent="0.25"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4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120"/>
      <c r="CJ439" s="120"/>
      <c r="CK439" s="120"/>
      <c r="CL439" s="120"/>
      <c r="CM439" s="120"/>
      <c r="CN439" s="120"/>
    </row>
    <row r="440" spans="18:92" x14ac:dyDescent="0.25"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4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120"/>
      <c r="CJ440" s="120"/>
      <c r="CK440" s="120"/>
      <c r="CL440" s="120"/>
      <c r="CM440" s="120"/>
      <c r="CN440" s="120"/>
    </row>
    <row r="441" spans="18:92" x14ac:dyDescent="0.25"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4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120"/>
      <c r="CJ441" s="120"/>
      <c r="CK441" s="120"/>
      <c r="CL441" s="120"/>
      <c r="CM441" s="120"/>
      <c r="CN441" s="120"/>
    </row>
    <row r="442" spans="18:92" x14ac:dyDescent="0.25"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4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120"/>
      <c r="CJ442" s="120"/>
      <c r="CK442" s="120"/>
      <c r="CL442" s="120"/>
      <c r="CM442" s="120"/>
      <c r="CN442" s="120"/>
    </row>
    <row r="443" spans="18:92" x14ac:dyDescent="0.25"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4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120"/>
      <c r="CJ443" s="120"/>
      <c r="CK443" s="120"/>
      <c r="CL443" s="120"/>
      <c r="CM443" s="120"/>
      <c r="CN443" s="120"/>
    </row>
    <row r="444" spans="18:92" x14ac:dyDescent="0.25"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4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120"/>
      <c r="CJ444" s="120"/>
      <c r="CK444" s="120"/>
      <c r="CL444" s="120"/>
      <c r="CM444" s="120"/>
      <c r="CN444" s="120"/>
    </row>
    <row r="445" spans="18:92" x14ac:dyDescent="0.25"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4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120"/>
      <c r="CJ445" s="120"/>
      <c r="CK445" s="120"/>
      <c r="CL445" s="120"/>
      <c r="CM445" s="120"/>
      <c r="CN445" s="120"/>
    </row>
    <row r="446" spans="18:92" x14ac:dyDescent="0.25"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4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120"/>
      <c r="CJ446" s="120"/>
      <c r="CK446" s="120"/>
      <c r="CL446" s="120"/>
      <c r="CM446" s="120"/>
      <c r="CN446" s="120"/>
    </row>
    <row r="447" spans="18:92" x14ac:dyDescent="0.25"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4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120"/>
      <c r="CJ447" s="120"/>
      <c r="CK447" s="120"/>
      <c r="CL447" s="120"/>
      <c r="CM447" s="120"/>
      <c r="CN447" s="120"/>
    </row>
    <row r="448" spans="18:92" x14ac:dyDescent="0.25"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4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120"/>
      <c r="CJ448" s="120"/>
      <c r="CK448" s="120"/>
      <c r="CL448" s="120"/>
      <c r="CM448" s="120"/>
      <c r="CN448" s="120"/>
    </row>
    <row r="449" spans="18:92" x14ac:dyDescent="0.25"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4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120"/>
      <c r="CJ449" s="120"/>
      <c r="CK449" s="120"/>
      <c r="CL449" s="120"/>
      <c r="CM449" s="120"/>
      <c r="CN449" s="120"/>
    </row>
    <row r="450" spans="18:92" x14ac:dyDescent="0.25"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4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120"/>
      <c r="CJ450" s="120"/>
      <c r="CK450" s="120"/>
      <c r="CL450" s="120"/>
      <c r="CM450" s="120"/>
      <c r="CN450" s="120"/>
    </row>
    <row r="451" spans="18:92" x14ac:dyDescent="0.25"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4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120"/>
      <c r="CJ451" s="120"/>
      <c r="CK451" s="120"/>
      <c r="CL451" s="120"/>
      <c r="CM451" s="120"/>
      <c r="CN451" s="120"/>
    </row>
    <row r="452" spans="18:92" x14ac:dyDescent="0.25"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4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120"/>
      <c r="CJ452" s="120"/>
      <c r="CK452" s="120"/>
      <c r="CL452" s="120"/>
      <c r="CM452" s="120"/>
      <c r="CN452" s="120"/>
    </row>
    <row r="453" spans="18:92" x14ac:dyDescent="0.25"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4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120"/>
      <c r="CJ453" s="120"/>
      <c r="CK453" s="120"/>
      <c r="CL453" s="120"/>
      <c r="CM453" s="120"/>
      <c r="CN453" s="120"/>
    </row>
    <row r="454" spans="18:92" x14ac:dyDescent="0.25"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4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120"/>
      <c r="CJ454" s="120"/>
      <c r="CK454" s="120"/>
      <c r="CL454" s="120"/>
      <c r="CM454" s="120"/>
      <c r="CN454" s="120"/>
    </row>
    <row r="455" spans="18:92" x14ac:dyDescent="0.25"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4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120"/>
      <c r="CJ455" s="120"/>
      <c r="CK455" s="120"/>
      <c r="CL455" s="120"/>
      <c r="CM455" s="120"/>
      <c r="CN455" s="120"/>
    </row>
    <row r="456" spans="18:92" x14ac:dyDescent="0.25"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4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120"/>
      <c r="CJ456" s="120"/>
      <c r="CK456" s="120"/>
      <c r="CL456" s="120"/>
      <c r="CM456" s="120"/>
      <c r="CN456" s="120"/>
    </row>
    <row r="457" spans="18:92" x14ac:dyDescent="0.25"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4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120"/>
      <c r="CJ457" s="120"/>
      <c r="CK457" s="120"/>
      <c r="CL457" s="120"/>
      <c r="CM457" s="120"/>
      <c r="CN457" s="120"/>
    </row>
    <row r="458" spans="18:92" x14ac:dyDescent="0.25"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4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120"/>
      <c r="CJ458" s="120"/>
      <c r="CK458" s="120"/>
      <c r="CL458" s="120"/>
      <c r="CM458" s="120"/>
      <c r="CN458" s="120"/>
    </row>
    <row r="459" spans="18:92" x14ac:dyDescent="0.25"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4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120"/>
      <c r="CJ459" s="120"/>
      <c r="CK459" s="120"/>
      <c r="CL459" s="120"/>
      <c r="CM459" s="120"/>
      <c r="CN459" s="120"/>
    </row>
    <row r="460" spans="18:92" x14ac:dyDescent="0.25"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4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120"/>
      <c r="CJ460" s="120"/>
      <c r="CK460" s="120"/>
      <c r="CL460" s="120"/>
      <c r="CM460" s="120"/>
      <c r="CN460" s="120"/>
    </row>
    <row r="461" spans="18:92" x14ac:dyDescent="0.25"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4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120"/>
      <c r="CJ461" s="120"/>
      <c r="CK461" s="120"/>
      <c r="CL461" s="120"/>
      <c r="CM461" s="120"/>
      <c r="CN461" s="120"/>
    </row>
    <row r="462" spans="18:92" x14ac:dyDescent="0.25"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4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120"/>
      <c r="CJ462" s="120"/>
      <c r="CK462" s="120"/>
      <c r="CL462" s="120"/>
      <c r="CM462" s="120"/>
      <c r="CN462" s="120"/>
    </row>
    <row r="463" spans="18:92" x14ac:dyDescent="0.25"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4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120"/>
      <c r="CJ463" s="120"/>
      <c r="CK463" s="120"/>
      <c r="CL463" s="120"/>
      <c r="CM463" s="120"/>
      <c r="CN463" s="120"/>
    </row>
    <row r="464" spans="18:92" x14ac:dyDescent="0.25"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4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120"/>
      <c r="CJ464" s="120"/>
      <c r="CK464" s="120"/>
      <c r="CL464" s="120"/>
      <c r="CM464" s="120"/>
      <c r="CN464" s="120"/>
    </row>
    <row r="465" spans="18:92" x14ac:dyDescent="0.25"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4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120"/>
      <c r="CJ465" s="120"/>
      <c r="CK465" s="120"/>
      <c r="CL465" s="120"/>
      <c r="CM465" s="120"/>
      <c r="CN465" s="120"/>
    </row>
    <row r="466" spans="18:92" x14ac:dyDescent="0.25"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4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120"/>
      <c r="CJ466" s="120"/>
      <c r="CK466" s="120"/>
      <c r="CL466" s="120"/>
      <c r="CM466" s="120"/>
      <c r="CN466" s="120"/>
    </row>
    <row r="467" spans="18:92" x14ac:dyDescent="0.25"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4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120"/>
      <c r="CJ467" s="120"/>
      <c r="CK467" s="120"/>
      <c r="CL467" s="120"/>
      <c r="CM467" s="120"/>
      <c r="CN467" s="120"/>
    </row>
    <row r="468" spans="18:92" x14ac:dyDescent="0.25"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4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120"/>
      <c r="CJ468" s="120"/>
      <c r="CK468" s="120"/>
      <c r="CL468" s="120"/>
      <c r="CM468" s="120"/>
      <c r="CN468" s="120"/>
    </row>
    <row r="469" spans="18:92" x14ac:dyDescent="0.25"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4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120"/>
      <c r="CJ469" s="120"/>
      <c r="CK469" s="120"/>
      <c r="CL469" s="120"/>
      <c r="CM469" s="120"/>
      <c r="CN469" s="120"/>
    </row>
    <row r="470" spans="18:92" x14ac:dyDescent="0.25"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4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120"/>
      <c r="CJ470" s="120"/>
      <c r="CK470" s="120"/>
      <c r="CL470" s="120"/>
      <c r="CM470" s="120"/>
      <c r="CN470" s="120"/>
    </row>
    <row r="471" spans="18:92" x14ac:dyDescent="0.25"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4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120"/>
      <c r="CJ471" s="120"/>
      <c r="CK471" s="120"/>
      <c r="CL471" s="120"/>
      <c r="CM471" s="120"/>
      <c r="CN471" s="120"/>
    </row>
    <row r="472" spans="18:92" x14ac:dyDescent="0.25"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4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120"/>
      <c r="CJ472" s="120"/>
      <c r="CK472" s="120"/>
      <c r="CL472" s="120"/>
      <c r="CM472" s="120"/>
      <c r="CN472" s="120"/>
    </row>
    <row r="473" spans="18:92" x14ac:dyDescent="0.25"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4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120"/>
      <c r="CJ473" s="120"/>
      <c r="CK473" s="120"/>
      <c r="CL473" s="120"/>
      <c r="CM473" s="120"/>
      <c r="CN473" s="120"/>
    </row>
    <row r="474" spans="18:92" x14ac:dyDescent="0.25"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4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120"/>
      <c r="CJ474" s="120"/>
      <c r="CK474" s="120"/>
      <c r="CL474" s="120"/>
      <c r="CM474" s="120"/>
      <c r="CN474" s="120"/>
    </row>
    <row r="475" spans="18:92" x14ac:dyDescent="0.25"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4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120"/>
      <c r="CJ475" s="120"/>
      <c r="CK475" s="120"/>
      <c r="CL475" s="120"/>
      <c r="CM475" s="120"/>
      <c r="CN475" s="120"/>
    </row>
    <row r="476" spans="18:92" x14ac:dyDescent="0.25"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4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120"/>
      <c r="CJ476" s="120"/>
      <c r="CK476" s="120"/>
      <c r="CL476" s="120"/>
      <c r="CM476" s="120"/>
      <c r="CN476" s="120"/>
    </row>
    <row r="477" spans="18:92" x14ac:dyDescent="0.25"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4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120"/>
      <c r="CJ477" s="120"/>
      <c r="CK477" s="120"/>
      <c r="CL477" s="120"/>
      <c r="CM477" s="120"/>
      <c r="CN477" s="120"/>
    </row>
    <row r="478" spans="18:92" x14ac:dyDescent="0.25"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4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120"/>
      <c r="CJ478" s="120"/>
      <c r="CK478" s="120"/>
      <c r="CL478" s="120"/>
      <c r="CM478" s="120"/>
      <c r="CN478" s="120"/>
    </row>
    <row r="479" spans="18:92" x14ac:dyDescent="0.25"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4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120"/>
      <c r="CJ479" s="120"/>
      <c r="CK479" s="120"/>
      <c r="CL479" s="120"/>
      <c r="CM479" s="120"/>
      <c r="CN479" s="120"/>
    </row>
    <row r="480" spans="18:92" x14ac:dyDescent="0.25"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4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120"/>
      <c r="CJ480" s="120"/>
      <c r="CK480" s="120"/>
      <c r="CL480" s="120"/>
      <c r="CM480" s="120"/>
      <c r="CN480" s="120"/>
    </row>
    <row r="481" spans="18:92" x14ac:dyDescent="0.25"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4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120"/>
      <c r="CJ481" s="120"/>
      <c r="CK481" s="120"/>
      <c r="CL481" s="120"/>
      <c r="CM481" s="120"/>
      <c r="CN481" s="120"/>
    </row>
    <row r="482" spans="18:92" x14ac:dyDescent="0.25"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4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120"/>
      <c r="CJ482" s="120"/>
      <c r="CK482" s="120"/>
      <c r="CL482" s="120"/>
      <c r="CM482" s="120"/>
      <c r="CN482" s="120"/>
    </row>
    <row r="483" spans="18:92" x14ac:dyDescent="0.25"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4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120"/>
      <c r="CJ483" s="120"/>
      <c r="CK483" s="120"/>
      <c r="CL483" s="120"/>
      <c r="CM483" s="120"/>
      <c r="CN483" s="120"/>
    </row>
    <row r="484" spans="18:92" x14ac:dyDescent="0.25"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4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120"/>
      <c r="CJ484" s="120"/>
      <c r="CK484" s="120"/>
      <c r="CL484" s="120"/>
      <c r="CM484" s="120"/>
      <c r="CN484" s="120"/>
    </row>
    <row r="485" spans="18:92" x14ac:dyDescent="0.25"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4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120"/>
      <c r="CJ485" s="120"/>
      <c r="CK485" s="120"/>
      <c r="CL485" s="120"/>
      <c r="CM485" s="120"/>
      <c r="CN485" s="120"/>
    </row>
    <row r="486" spans="18:92" x14ac:dyDescent="0.25"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4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120"/>
      <c r="CJ486" s="120"/>
      <c r="CK486" s="120"/>
      <c r="CL486" s="120"/>
      <c r="CM486" s="120"/>
      <c r="CN486" s="120"/>
    </row>
    <row r="487" spans="18:92" x14ac:dyDescent="0.25"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4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120"/>
      <c r="CJ487" s="120"/>
      <c r="CK487" s="120"/>
      <c r="CL487" s="120"/>
      <c r="CM487" s="120"/>
      <c r="CN487" s="120"/>
    </row>
    <row r="488" spans="18:92" x14ac:dyDescent="0.25"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4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120"/>
      <c r="CJ488" s="120"/>
      <c r="CK488" s="120"/>
      <c r="CL488" s="120"/>
      <c r="CM488" s="120"/>
      <c r="CN488" s="120"/>
    </row>
    <row r="489" spans="18:92" x14ac:dyDescent="0.25"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4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120"/>
      <c r="CJ489" s="120"/>
      <c r="CK489" s="120"/>
      <c r="CL489" s="120"/>
      <c r="CM489" s="120"/>
      <c r="CN489" s="120"/>
    </row>
    <row r="490" spans="18:92" x14ac:dyDescent="0.25"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4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120"/>
      <c r="CJ490" s="120"/>
      <c r="CK490" s="120"/>
      <c r="CL490" s="120"/>
      <c r="CM490" s="120"/>
      <c r="CN490" s="120"/>
    </row>
    <row r="491" spans="18:92" x14ac:dyDescent="0.25"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4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120"/>
      <c r="CJ491" s="120"/>
      <c r="CK491" s="120"/>
      <c r="CL491" s="120"/>
      <c r="CM491" s="120"/>
      <c r="CN491" s="120"/>
    </row>
    <row r="492" spans="18:92" x14ac:dyDescent="0.25"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4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120"/>
      <c r="CJ492" s="120"/>
      <c r="CK492" s="120"/>
      <c r="CL492" s="120"/>
      <c r="CM492" s="120"/>
      <c r="CN492" s="120"/>
    </row>
    <row r="493" spans="18:92" x14ac:dyDescent="0.25"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4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120"/>
      <c r="CJ493" s="120"/>
      <c r="CK493" s="120"/>
      <c r="CL493" s="120"/>
      <c r="CM493" s="120"/>
      <c r="CN493" s="120"/>
    </row>
    <row r="494" spans="18:92" x14ac:dyDescent="0.25"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4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120"/>
      <c r="CJ494" s="120"/>
      <c r="CK494" s="120"/>
      <c r="CL494" s="120"/>
      <c r="CM494" s="120"/>
      <c r="CN494" s="120"/>
    </row>
    <row r="495" spans="18:92" x14ac:dyDescent="0.25"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4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120"/>
      <c r="CJ495" s="120"/>
      <c r="CK495" s="120"/>
      <c r="CL495" s="120"/>
      <c r="CM495" s="120"/>
      <c r="CN495" s="120"/>
    </row>
    <row r="496" spans="18:92" x14ac:dyDescent="0.25"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4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120"/>
      <c r="CJ496" s="120"/>
      <c r="CK496" s="120"/>
      <c r="CL496" s="120"/>
      <c r="CM496" s="120"/>
      <c r="CN496" s="120"/>
    </row>
    <row r="497" spans="18:92" x14ac:dyDescent="0.25"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4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120"/>
      <c r="CJ497" s="120"/>
      <c r="CK497" s="120"/>
      <c r="CL497" s="120"/>
      <c r="CM497" s="120"/>
      <c r="CN497" s="120"/>
    </row>
    <row r="498" spans="18:92" x14ac:dyDescent="0.25"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4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120"/>
      <c r="CJ498" s="120"/>
      <c r="CK498" s="120"/>
      <c r="CL498" s="120"/>
      <c r="CM498" s="120"/>
      <c r="CN498" s="120"/>
    </row>
    <row r="499" spans="18:92" x14ac:dyDescent="0.25"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4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120"/>
      <c r="CJ499" s="120"/>
      <c r="CK499" s="120"/>
      <c r="CL499" s="120"/>
      <c r="CM499" s="120"/>
      <c r="CN499" s="120"/>
    </row>
    <row r="500" spans="18:92" x14ac:dyDescent="0.25"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4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120"/>
      <c r="CJ500" s="120"/>
      <c r="CK500" s="120"/>
      <c r="CL500" s="120"/>
      <c r="CM500" s="120"/>
      <c r="CN500" s="120"/>
    </row>
    <row r="501" spans="18:92" x14ac:dyDescent="0.25"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4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120"/>
      <c r="CJ501" s="120"/>
      <c r="CK501" s="120"/>
      <c r="CL501" s="120"/>
      <c r="CM501" s="120"/>
      <c r="CN501" s="120"/>
    </row>
    <row r="502" spans="18:92" x14ac:dyDescent="0.25"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4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120"/>
      <c r="CJ502" s="120"/>
      <c r="CK502" s="120"/>
      <c r="CL502" s="120"/>
      <c r="CM502" s="120"/>
      <c r="CN502" s="120"/>
    </row>
    <row r="503" spans="18:92" x14ac:dyDescent="0.25"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4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120"/>
      <c r="CJ503" s="120"/>
      <c r="CK503" s="120"/>
      <c r="CL503" s="120"/>
      <c r="CM503" s="120"/>
      <c r="CN503" s="120"/>
    </row>
    <row r="504" spans="18:92" x14ac:dyDescent="0.25"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4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120"/>
      <c r="CJ504" s="120"/>
      <c r="CK504" s="120"/>
      <c r="CL504" s="120"/>
      <c r="CM504" s="120"/>
      <c r="CN504" s="120"/>
    </row>
    <row r="505" spans="18:92" x14ac:dyDescent="0.25"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4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120"/>
      <c r="CJ505" s="120"/>
      <c r="CK505" s="120"/>
      <c r="CL505" s="120"/>
      <c r="CM505" s="120"/>
      <c r="CN505" s="120"/>
    </row>
    <row r="506" spans="18:92" x14ac:dyDescent="0.25"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4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120"/>
      <c r="CJ506" s="120"/>
      <c r="CK506" s="120"/>
      <c r="CL506" s="120"/>
      <c r="CM506" s="120"/>
      <c r="CN506" s="120"/>
    </row>
    <row r="507" spans="18:92" x14ac:dyDescent="0.25"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4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120"/>
      <c r="CJ507" s="120"/>
      <c r="CK507" s="120"/>
      <c r="CL507" s="120"/>
      <c r="CM507" s="120"/>
      <c r="CN507" s="120"/>
    </row>
    <row r="508" spans="18:92" x14ac:dyDescent="0.25"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4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120"/>
      <c r="CJ508" s="120"/>
      <c r="CK508" s="120"/>
      <c r="CL508" s="120"/>
      <c r="CM508" s="120"/>
      <c r="CN508" s="120"/>
    </row>
    <row r="509" spans="18:92" x14ac:dyDescent="0.25"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4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120"/>
      <c r="CJ509" s="120"/>
      <c r="CK509" s="120"/>
      <c r="CL509" s="120"/>
      <c r="CM509" s="120"/>
      <c r="CN509" s="120"/>
    </row>
    <row r="510" spans="18:92" x14ac:dyDescent="0.25"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4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120"/>
      <c r="CJ510" s="120"/>
      <c r="CK510" s="120"/>
      <c r="CL510" s="120"/>
      <c r="CM510" s="120"/>
      <c r="CN510" s="120"/>
    </row>
    <row r="511" spans="18:92" x14ac:dyDescent="0.25"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4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120"/>
      <c r="CJ511" s="120"/>
      <c r="CK511" s="120"/>
      <c r="CL511" s="120"/>
      <c r="CM511" s="120"/>
      <c r="CN511" s="120"/>
    </row>
    <row r="512" spans="18:92" x14ac:dyDescent="0.25"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4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120"/>
      <c r="CJ512" s="120"/>
      <c r="CK512" s="120"/>
      <c r="CL512" s="120"/>
      <c r="CM512" s="120"/>
      <c r="CN512" s="120"/>
    </row>
    <row r="513" spans="18:92" x14ac:dyDescent="0.25"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4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120"/>
      <c r="CJ513" s="120"/>
      <c r="CK513" s="120"/>
      <c r="CL513" s="120"/>
      <c r="CM513" s="120"/>
      <c r="CN513" s="120"/>
    </row>
    <row r="514" spans="18:92" x14ac:dyDescent="0.25"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4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120"/>
      <c r="CJ514" s="120"/>
      <c r="CK514" s="120"/>
      <c r="CL514" s="120"/>
      <c r="CM514" s="120"/>
      <c r="CN514" s="120"/>
    </row>
    <row r="515" spans="18:92" x14ac:dyDescent="0.25"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4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120"/>
      <c r="CJ515" s="120"/>
      <c r="CK515" s="120"/>
      <c r="CL515" s="120"/>
      <c r="CM515" s="120"/>
      <c r="CN515" s="120"/>
    </row>
    <row r="516" spans="18:92" x14ac:dyDescent="0.25"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4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120"/>
      <c r="CJ516" s="120"/>
      <c r="CK516" s="120"/>
      <c r="CL516" s="120"/>
      <c r="CM516" s="120"/>
      <c r="CN516" s="120"/>
    </row>
    <row r="517" spans="18:92" x14ac:dyDescent="0.25"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4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120"/>
      <c r="CJ517" s="120"/>
      <c r="CK517" s="120"/>
      <c r="CL517" s="120"/>
      <c r="CM517" s="120"/>
      <c r="CN517" s="120"/>
    </row>
    <row r="518" spans="18:92" x14ac:dyDescent="0.25"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4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120"/>
      <c r="CJ518" s="120"/>
      <c r="CK518" s="120"/>
      <c r="CL518" s="120"/>
      <c r="CM518" s="120"/>
      <c r="CN518" s="120"/>
    </row>
    <row r="519" spans="18:92" x14ac:dyDescent="0.25"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4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120"/>
      <c r="CJ519" s="120"/>
      <c r="CK519" s="120"/>
      <c r="CL519" s="120"/>
      <c r="CM519" s="120"/>
      <c r="CN519" s="120"/>
    </row>
    <row r="520" spans="18:92" x14ac:dyDescent="0.25"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4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120"/>
      <c r="CJ520" s="120"/>
      <c r="CK520" s="120"/>
      <c r="CL520" s="120"/>
      <c r="CM520" s="120"/>
      <c r="CN520" s="120"/>
    </row>
    <row r="521" spans="18:92" x14ac:dyDescent="0.25"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4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120"/>
      <c r="CJ521" s="120"/>
      <c r="CK521" s="120"/>
      <c r="CL521" s="120"/>
      <c r="CM521" s="120"/>
      <c r="CN521" s="120"/>
    </row>
    <row r="522" spans="18:92" x14ac:dyDescent="0.25"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4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120"/>
      <c r="CJ522" s="120"/>
      <c r="CK522" s="120"/>
      <c r="CL522" s="120"/>
      <c r="CM522" s="120"/>
      <c r="CN522" s="120"/>
    </row>
    <row r="523" spans="18:92" x14ac:dyDescent="0.25"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4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120"/>
      <c r="CJ523" s="120"/>
      <c r="CK523" s="120"/>
      <c r="CL523" s="120"/>
      <c r="CM523" s="120"/>
      <c r="CN523" s="120"/>
    </row>
    <row r="524" spans="18:92" x14ac:dyDescent="0.25"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4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120"/>
      <c r="CJ524" s="120"/>
      <c r="CK524" s="120"/>
      <c r="CL524" s="120"/>
      <c r="CM524" s="120"/>
      <c r="CN524" s="120"/>
    </row>
    <row r="525" spans="18:92" x14ac:dyDescent="0.25"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4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120"/>
      <c r="CJ525" s="120"/>
      <c r="CK525" s="120"/>
      <c r="CL525" s="120"/>
      <c r="CM525" s="120"/>
      <c r="CN525" s="120"/>
    </row>
    <row r="526" spans="18:92" x14ac:dyDescent="0.25"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4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120"/>
      <c r="CJ526" s="120"/>
      <c r="CK526" s="120"/>
      <c r="CL526" s="120"/>
      <c r="CM526" s="120"/>
      <c r="CN526" s="120"/>
    </row>
    <row r="527" spans="18:92" x14ac:dyDescent="0.25"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4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120"/>
      <c r="CJ527" s="120"/>
      <c r="CK527" s="120"/>
      <c r="CL527" s="120"/>
      <c r="CM527" s="120"/>
      <c r="CN527" s="120"/>
    </row>
    <row r="528" spans="18:92" x14ac:dyDescent="0.25"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4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120"/>
      <c r="CJ528" s="120"/>
      <c r="CK528" s="120"/>
      <c r="CL528" s="120"/>
      <c r="CM528" s="120"/>
      <c r="CN528" s="120"/>
    </row>
    <row r="529" spans="18:92" x14ac:dyDescent="0.25"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4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120"/>
      <c r="CJ529" s="120"/>
      <c r="CK529" s="120"/>
      <c r="CL529" s="120"/>
      <c r="CM529" s="120"/>
      <c r="CN529" s="120"/>
    </row>
    <row r="530" spans="18:92" x14ac:dyDescent="0.25"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4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120"/>
      <c r="CJ530" s="120"/>
      <c r="CK530" s="120"/>
      <c r="CL530" s="120"/>
      <c r="CM530" s="120"/>
      <c r="CN530" s="120"/>
    </row>
    <row r="531" spans="18:92" x14ac:dyDescent="0.25"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4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120"/>
      <c r="CJ531" s="120"/>
      <c r="CK531" s="120"/>
      <c r="CL531" s="120"/>
      <c r="CM531" s="120"/>
      <c r="CN531" s="120"/>
    </row>
    <row r="532" spans="18:92" x14ac:dyDescent="0.25"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4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120"/>
      <c r="CJ532" s="120"/>
      <c r="CK532" s="120"/>
      <c r="CL532" s="120"/>
      <c r="CM532" s="120"/>
      <c r="CN532" s="120"/>
    </row>
    <row r="533" spans="18:92" x14ac:dyDescent="0.25"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4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120"/>
      <c r="CJ533" s="120"/>
      <c r="CK533" s="120"/>
      <c r="CL533" s="120"/>
      <c r="CM533" s="120"/>
      <c r="CN533" s="120"/>
    </row>
    <row r="534" spans="18:92" x14ac:dyDescent="0.25"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4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120"/>
      <c r="CJ534" s="120"/>
      <c r="CK534" s="120"/>
      <c r="CL534" s="120"/>
      <c r="CM534" s="120"/>
      <c r="CN534" s="120"/>
    </row>
    <row r="535" spans="18:92" x14ac:dyDescent="0.25"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4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120"/>
      <c r="CJ535" s="120"/>
      <c r="CK535" s="120"/>
      <c r="CL535" s="120"/>
      <c r="CM535" s="120"/>
      <c r="CN535" s="120"/>
    </row>
    <row r="536" spans="18:92" x14ac:dyDescent="0.25"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4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120"/>
      <c r="CJ536" s="120"/>
      <c r="CK536" s="120"/>
      <c r="CL536" s="120"/>
      <c r="CM536" s="120"/>
      <c r="CN536" s="120"/>
    </row>
    <row r="537" spans="18:92" x14ac:dyDescent="0.25"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4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120"/>
      <c r="CJ537" s="120"/>
      <c r="CK537" s="120"/>
      <c r="CL537" s="120"/>
      <c r="CM537" s="120"/>
      <c r="CN537" s="120"/>
    </row>
    <row r="538" spans="18:92" x14ac:dyDescent="0.25"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4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120"/>
      <c r="CJ538" s="120"/>
      <c r="CK538" s="120"/>
      <c r="CL538" s="120"/>
      <c r="CM538" s="120"/>
      <c r="CN538" s="120"/>
    </row>
    <row r="539" spans="18:92" x14ac:dyDescent="0.25"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4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120"/>
      <c r="CJ539" s="120"/>
      <c r="CK539" s="120"/>
      <c r="CL539" s="120"/>
      <c r="CM539" s="120"/>
      <c r="CN539" s="120"/>
    </row>
    <row r="540" spans="18:92" x14ac:dyDescent="0.25"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4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120"/>
      <c r="CJ540" s="120"/>
      <c r="CK540" s="120"/>
      <c r="CL540" s="120"/>
      <c r="CM540" s="120"/>
      <c r="CN540" s="120"/>
    </row>
    <row r="541" spans="18:92" x14ac:dyDescent="0.25"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4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120"/>
      <c r="CJ541" s="120"/>
      <c r="CK541" s="120"/>
      <c r="CL541" s="120"/>
      <c r="CM541" s="120"/>
      <c r="CN541" s="120"/>
    </row>
    <row r="542" spans="18:92" x14ac:dyDescent="0.25"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4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120"/>
      <c r="CJ542" s="120"/>
      <c r="CK542" s="120"/>
      <c r="CL542" s="120"/>
      <c r="CM542" s="120"/>
      <c r="CN542" s="120"/>
    </row>
    <row r="543" spans="18:92" x14ac:dyDescent="0.25"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4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120"/>
      <c r="CJ543" s="120"/>
      <c r="CK543" s="120"/>
      <c r="CL543" s="120"/>
      <c r="CM543" s="120"/>
      <c r="CN543" s="120"/>
    </row>
    <row r="544" spans="18:92" x14ac:dyDescent="0.25"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4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120"/>
      <c r="CJ544" s="120"/>
      <c r="CK544" s="120"/>
      <c r="CL544" s="120"/>
      <c r="CM544" s="120"/>
      <c r="CN544" s="120"/>
    </row>
    <row r="545" spans="18:92" x14ac:dyDescent="0.25"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4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120"/>
      <c r="CJ545" s="120"/>
      <c r="CK545" s="120"/>
      <c r="CL545" s="120"/>
      <c r="CM545" s="120"/>
      <c r="CN545" s="120"/>
    </row>
    <row r="546" spans="18:92" x14ac:dyDescent="0.25"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4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120"/>
      <c r="CJ546" s="120"/>
      <c r="CK546" s="120"/>
      <c r="CL546" s="120"/>
      <c r="CM546" s="120"/>
      <c r="CN546" s="120"/>
    </row>
    <row r="547" spans="18:92" x14ac:dyDescent="0.25"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4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120"/>
      <c r="CJ547" s="120"/>
      <c r="CK547" s="120"/>
      <c r="CL547" s="120"/>
      <c r="CM547" s="120"/>
      <c r="CN547" s="120"/>
    </row>
    <row r="548" spans="18:92" x14ac:dyDescent="0.25"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4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120"/>
      <c r="CJ548" s="120"/>
      <c r="CK548" s="120"/>
      <c r="CL548" s="120"/>
      <c r="CM548" s="120"/>
      <c r="CN548" s="120"/>
    </row>
    <row r="549" spans="18:92" x14ac:dyDescent="0.25"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4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120"/>
      <c r="CJ549" s="120"/>
      <c r="CK549" s="120"/>
      <c r="CL549" s="120"/>
      <c r="CM549" s="120"/>
      <c r="CN549" s="120"/>
    </row>
    <row r="550" spans="18:92" x14ac:dyDescent="0.25"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4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120"/>
      <c r="CJ550" s="120"/>
      <c r="CK550" s="120"/>
      <c r="CL550" s="120"/>
      <c r="CM550" s="120"/>
      <c r="CN550" s="120"/>
    </row>
    <row r="551" spans="18:92" x14ac:dyDescent="0.25"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4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120"/>
      <c r="CJ551" s="120"/>
      <c r="CK551" s="120"/>
      <c r="CL551" s="120"/>
      <c r="CM551" s="120"/>
      <c r="CN551" s="120"/>
    </row>
    <row r="552" spans="18:92" x14ac:dyDescent="0.25"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4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120"/>
      <c r="CJ552" s="120"/>
      <c r="CK552" s="120"/>
      <c r="CL552" s="120"/>
      <c r="CM552" s="120"/>
      <c r="CN552" s="120"/>
    </row>
    <row r="553" spans="18:92" x14ac:dyDescent="0.25"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4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120"/>
      <c r="CJ553" s="120"/>
      <c r="CK553" s="120"/>
      <c r="CL553" s="120"/>
      <c r="CM553" s="120"/>
      <c r="CN553" s="120"/>
    </row>
    <row r="554" spans="18:92" x14ac:dyDescent="0.25"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4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120"/>
      <c r="CJ554" s="120"/>
      <c r="CK554" s="120"/>
      <c r="CL554" s="120"/>
      <c r="CM554" s="120"/>
      <c r="CN554" s="120"/>
    </row>
    <row r="555" spans="18:92" x14ac:dyDescent="0.25"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4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120"/>
      <c r="CJ555" s="120"/>
      <c r="CK555" s="120"/>
      <c r="CL555" s="120"/>
      <c r="CM555" s="120"/>
      <c r="CN555" s="120"/>
    </row>
    <row r="556" spans="18:92" x14ac:dyDescent="0.25"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4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120"/>
      <c r="CJ556" s="120"/>
      <c r="CK556" s="120"/>
      <c r="CL556" s="120"/>
      <c r="CM556" s="120"/>
      <c r="CN556" s="120"/>
    </row>
    <row r="557" spans="18:92" x14ac:dyDescent="0.25"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4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120"/>
      <c r="CJ557" s="120"/>
      <c r="CK557" s="120"/>
      <c r="CL557" s="120"/>
      <c r="CM557" s="120"/>
      <c r="CN557" s="120"/>
    </row>
    <row r="558" spans="18:92" x14ac:dyDescent="0.25"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4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120"/>
      <c r="CJ558" s="120"/>
      <c r="CK558" s="120"/>
      <c r="CL558" s="120"/>
      <c r="CM558" s="120"/>
      <c r="CN558" s="120"/>
    </row>
    <row r="559" spans="18:92" x14ac:dyDescent="0.25"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4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120"/>
      <c r="CJ559" s="120"/>
      <c r="CK559" s="120"/>
      <c r="CL559" s="120"/>
      <c r="CM559" s="120"/>
      <c r="CN559" s="120"/>
    </row>
    <row r="560" spans="18:92" x14ac:dyDescent="0.25"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4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120"/>
      <c r="CJ560" s="120"/>
      <c r="CK560" s="120"/>
      <c r="CL560" s="120"/>
      <c r="CM560" s="120"/>
      <c r="CN560" s="120"/>
    </row>
    <row r="561" spans="2:92" x14ac:dyDescent="0.25"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4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120"/>
      <c r="CJ561" s="120"/>
      <c r="CK561" s="120"/>
      <c r="CL561" s="120"/>
      <c r="CM561" s="120"/>
      <c r="CN561" s="120"/>
    </row>
    <row r="562" spans="2:92" x14ac:dyDescent="0.25"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4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120"/>
      <c r="CJ562" s="120"/>
      <c r="CK562" s="120"/>
      <c r="CL562" s="120"/>
      <c r="CM562" s="120"/>
      <c r="CN562" s="120"/>
    </row>
    <row r="563" spans="2:92" x14ac:dyDescent="0.25"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4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120"/>
      <c r="CJ563" s="120"/>
      <c r="CK563" s="120"/>
      <c r="CL563" s="120"/>
      <c r="CM563" s="120"/>
      <c r="CN563" s="120"/>
    </row>
    <row r="564" spans="2:92" x14ac:dyDescent="0.25"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4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120"/>
      <c r="CJ564" s="120"/>
      <c r="CK564" s="120"/>
      <c r="CL564" s="120"/>
      <c r="CM564" s="120"/>
      <c r="CN564" s="120"/>
    </row>
    <row r="565" spans="2:92" x14ac:dyDescent="0.25"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4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120"/>
      <c r="CJ565" s="120"/>
      <c r="CK565" s="120"/>
      <c r="CL565" s="120"/>
      <c r="CM565" s="120"/>
      <c r="CN565" s="120"/>
    </row>
    <row r="566" spans="2:92" x14ac:dyDescent="0.25"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4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120"/>
      <c r="CJ566" s="120"/>
      <c r="CK566" s="120"/>
      <c r="CL566" s="120"/>
      <c r="CM566" s="120"/>
      <c r="CN566" s="120"/>
    </row>
    <row r="567" spans="2:92" x14ac:dyDescent="0.25"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4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120"/>
      <c r="CJ567" s="120"/>
      <c r="CK567" s="120"/>
      <c r="CL567" s="120"/>
      <c r="CM567" s="120"/>
      <c r="CN567" s="120"/>
    </row>
    <row r="568" spans="2:92" x14ac:dyDescent="0.25"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4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120"/>
      <c r="CJ568" s="120"/>
      <c r="CK568" s="120"/>
      <c r="CL568" s="120"/>
      <c r="CM568" s="120"/>
      <c r="CN568" s="120"/>
    </row>
    <row r="569" spans="2:92" x14ac:dyDescent="0.25"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4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120"/>
      <c r="CJ569" s="120"/>
      <c r="CK569" s="120"/>
      <c r="CL569" s="120"/>
      <c r="CM569" s="120"/>
      <c r="CN569" s="120"/>
    </row>
    <row r="570" spans="2:92" x14ac:dyDescent="0.25"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4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120"/>
      <c r="CJ570" s="120"/>
      <c r="CK570" s="120"/>
      <c r="CL570" s="120"/>
      <c r="CM570" s="120"/>
      <c r="CN570" s="120"/>
    </row>
    <row r="571" spans="2:92" x14ac:dyDescent="0.25"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4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120"/>
      <c r="CJ571" s="120"/>
      <c r="CK571" s="120"/>
      <c r="CL571" s="120"/>
      <c r="CM571" s="120"/>
      <c r="CN571" s="120"/>
    </row>
    <row r="572" spans="2:92" x14ac:dyDescent="0.25"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4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120"/>
      <c r="CJ572" s="120"/>
      <c r="CK572" s="120"/>
      <c r="CL572" s="120"/>
      <c r="CM572" s="120"/>
      <c r="CN572" s="120"/>
    </row>
    <row r="573" spans="2:92" x14ac:dyDescent="0.25"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4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120"/>
      <c r="CJ573" s="120"/>
      <c r="CK573" s="120"/>
      <c r="CL573" s="120"/>
      <c r="CM573" s="120"/>
      <c r="CN573" s="120"/>
    </row>
    <row r="574" spans="2:92" x14ac:dyDescent="0.25"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4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120"/>
      <c r="CJ574" s="120"/>
      <c r="CK574" s="120"/>
      <c r="CL574" s="120"/>
      <c r="CM574" s="120"/>
      <c r="CN574" s="120"/>
    </row>
    <row r="575" spans="2:92" x14ac:dyDescent="0.25"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4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120"/>
      <c r="CJ575" s="120"/>
      <c r="CK575" s="120"/>
      <c r="CL575" s="120"/>
      <c r="CM575" s="120"/>
      <c r="CN575" s="120"/>
    </row>
    <row r="576" spans="2:92" x14ac:dyDescent="0.25">
      <c r="B576" s="63" t="str">
        <f t="shared" ref="B576:B639" si="116">IF(C576&lt;&gt;"",CONCATENATE(C576,F576,D576,I576),"")</f>
        <v/>
      </c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4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120"/>
      <c r="CJ576" s="120"/>
      <c r="CK576" s="120"/>
      <c r="CL576" s="120"/>
      <c r="CM576" s="120"/>
      <c r="CN576" s="120"/>
    </row>
    <row r="577" spans="2:92" x14ac:dyDescent="0.25">
      <c r="B577" s="63" t="str">
        <f t="shared" si="116"/>
        <v/>
      </c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4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120"/>
      <c r="CJ577" s="120"/>
      <c r="CK577" s="120"/>
      <c r="CL577" s="120"/>
      <c r="CM577" s="120"/>
      <c r="CN577" s="120"/>
    </row>
    <row r="578" spans="2:92" x14ac:dyDescent="0.25">
      <c r="B578" s="63" t="str">
        <f t="shared" si="116"/>
        <v/>
      </c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4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120"/>
      <c r="CJ578" s="120"/>
      <c r="CK578" s="120"/>
      <c r="CL578" s="120"/>
      <c r="CM578" s="120"/>
      <c r="CN578" s="120"/>
    </row>
    <row r="579" spans="2:92" x14ac:dyDescent="0.25">
      <c r="B579" s="63" t="str">
        <f t="shared" si="116"/>
        <v/>
      </c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4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120"/>
      <c r="CJ579" s="120"/>
      <c r="CK579" s="120"/>
      <c r="CL579" s="120"/>
      <c r="CM579" s="120"/>
      <c r="CN579" s="120"/>
    </row>
    <row r="580" spans="2:92" x14ac:dyDescent="0.25">
      <c r="B580" s="63" t="str">
        <f t="shared" si="116"/>
        <v/>
      </c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4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120"/>
      <c r="CJ580" s="120"/>
      <c r="CK580" s="120"/>
      <c r="CL580" s="120"/>
      <c r="CM580" s="120"/>
      <c r="CN580" s="120"/>
    </row>
    <row r="581" spans="2:92" x14ac:dyDescent="0.25">
      <c r="B581" s="63" t="str">
        <f t="shared" si="116"/>
        <v/>
      </c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4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120"/>
      <c r="CJ581" s="120"/>
      <c r="CK581" s="120"/>
      <c r="CL581" s="120"/>
      <c r="CM581" s="120"/>
      <c r="CN581" s="120"/>
    </row>
    <row r="582" spans="2:92" x14ac:dyDescent="0.25">
      <c r="B582" s="63" t="str">
        <f t="shared" si="116"/>
        <v/>
      </c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4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120"/>
      <c r="CJ582" s="120"/>
      <c r="CK582" s="120"/>
      <c r="CL582" s="120"/>
      <c r="CM582" s="120"/>
      <c r="CN582" s="120"/>
    </row>
    <row r="583" spans="2:92" x14ac:dyDescent="0.25">
      <c r="B583" s="63" t="str">
        <f t="shared" si="116"/>
        <v/>
      </c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4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120"/>
      <c r="CJ583" s="120"/>
      <c r="CK583" s="120"/>
      <c r="CL583" s="120"/>
      <c r="CM583" s="120"/>
      <c r="CN583" s="120"/>
    </row>
    <row r="584" spans="2:92" x14ac:dyDescent="0.25">
      <c r="B584" s="63" t="str">
        <f t="shared" si="116"/>
        <v/>
      </c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4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120"/>
      <c r="CJ584" s="120"/>
      <c r="CK584" s="120"/>
      <c r="CL584" s="120"/>
      <c r="CM584" s="120"/>
      <c r="CN584" s="120"/>
    </row>
    <row r="585" spans="2:92" x14ac:dyDescent="0.25">
      <c r="B585" s="63" t="str">
        <f t="shared" si="116"/>
        <v/>
      </c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4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120"/>
      <c r="CJ585" s="120"/>
      <c r="CK585" s="120"/>
      <c r="CL585" s="120"/>
      <c r="CM585" s="120"/>
      <c r="CN585" s="120"/>
    </row>
    <row r="586" spans="2:92" x14ac:dyDescent="0.25">
      <c r="B586" s="63" t="str">
        <f t="shared" si="116"/>
        <v/>
      </c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4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120"/>
      <c r="CJ586" s="120"/>
      <c r="CK586" s="120"/>
      <c r="CL586" s="120"/>
      <c r="CM586" s="120"/>
      <c r="CN586" s="120"/>
    </row>
    <row r="587" spans="2:92" x14ac:dyDescent="0.25">
      <c r="B587" s="63" t="str">
        <f t="shared" si="116"/>
        <v/>
      </c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4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120"/>
      <c r="CJ587" s="120"/>
      <c r="CK587" s="120"/>
      <c r="CL587" s="120"/>
      <c r="CM587" s="120"/>
      <c r="CN587" s="120"/>
    </row>
    <row r="588" spans="2:92" x14ac:dyDescent="0.25">
      <c r="B588" s="63" t="str">
        <f t="shared" si="116"/>
        <v/>
      </c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4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120"/>
      <c r="CJ588" s="120"/>
      <c r="CK588" s="120"/>
      <c r="CL588" s="120"/>
      <c r="CM588" s="120"/>
      <c r="CN588" s="120"/>
    </row>
    <row r="589" spans="2:92" x14ac:dyDescent="0.25">
      <c r="B589" s="63" t="str">
        <f t="shared" si="116"/>
        <v/>
      </c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4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120"/>
      <c r="CJ589" s="120"/>
      <c r="CK589" s="120"/>
      <c r="CL589" s="120"/>
      <c r="CM589" s="120"/>
      <c r="CN589" s="120"/>
    </row>
    <row r="590" spans="2:92" x14ac:dyDescent="0.25">
      <c r="B590" s="63" t="str">
        <f t="shared" si="116"/>
        <v/>
      </c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4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120"/>
      <c r="CJ590" s="120"/>
      <c r="CK590" s="120"/>
      <c r="CL590" s="120"/>
      <c r="CM590" s="120"/>
      <c r="CN590" s="120"/>
    </row>
    <row r="591" spans="2:92" x14ac:dyDescent="0.25">
      <c r="B591" s="63" t="str">
        <f t="shared" si="116"/>
        <v/>
      </c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4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120"/>
      <c r="CJ591" s="120"/>
      <c r="CK591" s="120"/>
      <c r="CL591" s="120"/>
      <c r="CM591" s="120"/>
      <c r="CN591" s="120"/>
    </row>
    <row r="592" spans="2:92" x14ac:dyDescent="0.25">
      <c r="B592" s="63" t="str">
        <f t="shared" si="116"/>
        <v/>
      </c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4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120"/>
      <c r="CJ592" s="120"/>
      <c r="CK592" s="120"/>
      <c r="CL592" s="120"/>
      <c r="CM592" s="120"/>
      <c r="CN592" s="120"/>
    </row>
    <row r="593" spans="2:92" x14ac:dyDescent="0.25">
      <c r="B593" s="63" t="str">
        <f t="shared" si="116"/>
        <v/>
      </c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4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120"/>
      <c r="CJ593" s="120"/>
      <c r="CK593" s="120"/>
      <c r="CL593" s="120"/>
      <c r="CM593" s="120"/>
      <c r="CN593" s="120"/>
    </row>
    <row r="594" spans="2:92" x14ac:dyDescent="0.25">
      <c r="B594" s="63" t="str">
        <f t="shared" si="116"/>
        <v/>
      </c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4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120"/>
      <c r="CJ594" s="120"/>
      <c r="CK594" s="120"/>
      <c r="CL594" s="120"/>
      <c r="CM594" s="120"/>
      <c r="CN594" s="120"/>
    </row>
    <row r="595" spans="2:92" x14ac:dyDescent="0.25">
      <c r="B595" s="63" t="str">
        <f t="shared" si="116"/>
        <v/>
      </c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4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120"/>
      <c r="CJ595" s="120"/>
      <c r="CK595" s="120"/>
      <c r="CL595" s="120"/>
      <c r="CM595" s="120"/>
      <c r="CN595" s="120"/>
    </row>
    <row r="596" spans="2:92" x14ac:dyDescent="0.25">
      <c r="B596" s="63" t="str">
        <f t="shared" si="116"/>
        <v/>
      </c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4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120"/>
      <c r="CJ596" s="120"/>
      <c r="CK596" s="120"/>
      <c r="CL596" s="120"/>
      <c r="CM596" s="120"/>
      <c r="CN596" s="120"/>
    </row>
    <row r="597" spans="2:92" x14ac:dyDescent="0.25">
      <c r="B597" s="63" t="str">
        <f t="shared" si="116"/>
        <v/>
      </c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4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120"/>
      <c r="CJ597" s="120"/>
      <c r="CK597" s="120"/>
      <c r="CL597" s="120"/>
      <c r="CM597" s="120"/>
      <c r="CN597" s="120"/>
    </row>
    <row r="598" spans="2:92" x14ac:dyDescent="0.25">
      <c r="B598" s="63" t="str">
        <f t="shared" si="116"/>
        <v/>
      </c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4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120"/>
      <c r="CJ598" s="120"/>
      <c r="CK598" s="120"/>
      <c r="CL598" s="120"/>
      <c r="CM598" s="120"/>
      <c r="CN598" s="120"/>
    </row>
    <row r="599" spans="2:92" x14ac:dyDescent="0.25">
      <c r="B599" s="63" t="str">
        <f t="shared" si="116"/>
        <v/>
      </c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4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120"/>
      <c r="CJ599" s="120"/>
      <c r="CK599" s="120"/>
      <c r="CL599" s="120"/>
      <c r="CM599" s="120"/>
      <c r="CN599" s="120"/>
    </row>
    <row r="600" spans="2:92" x14ac:dyDescent="0.25">
      <c r="B600" s="63" t="str">
        <f t="shared" si="116"/>
        <v/>
      </c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4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120"/>
      <c r="CJ600" s="120"/>
      <c r="CK600" s="120"/>
      <c r="CL600" s="120"/>
      <c r="CM600" s="120"/>
      <c r="CN600" s="120"/>
    </row>
    <row r="601" spans="2:92" x14ac:dyDescent="0.25">
      <c r="B601" s="63" t="str">
        <f t="shared" si="116"/>
        <v/>
      </c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4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120"/>
      <c r="CJ601" s="120"/>
      <c r="CK601" s="120"/>
      <c r="CL601" s="120"/>
      <c r="CM601" s="120"/>
      <c r="CN601" s="120"/>
    </row>
    <row r="602" spans="2:92" x14ac:dyDescent="0.25">
      <c r="B602" s="63" t="str">
        <f t="shared" si="116"/>
        <v/>
      </c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4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120"/>
      <c r="CJ602" s="120"/>
      <c r="CK602" s="120"/>
      <c r="CL602" s="120"/>
      <c r="CM602" s="120"/>
      <c r="CN602" s="120"/>
    </row>
    <row r="603" spans="2:92" x14ac:dyDescent="0.25">
      <c r="B603" s="63" t="str">
        <f t="shared" si="116"/>
        <v/>
      </c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4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120"/>
      <c r="CJ603" s="120"/>
      <c r="CK603" s="120"/>
      <c r="CL603" s="120"/>
      <c r="CM603" s="120"/>
      <c r="CN603" s="120"/>
    </row>
    <row r="604" spans="2:92" x14ac:dyDescent="0.25">
      <c r="B604" s="63" t="str">
        <f t="shared" si="116"/>
        <v/>
      </c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4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120"/>
      <c r="CJ604" s="120"/>
      <c r="CK604" s="120"/>
      <c r="CL604" s="120"/>
      <c r="CM604" s="120"/>
      <c r="CN604" s="120"/>
    </row>
    <row r="605" spans="2:92" x14ac:dyDescent="0.25">
      <c r="B605" s="63" t="str">
        <f t="shared" si="116"/>
        <v/>
      </c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4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120"/>
      <c r="CJ605" s="120"/>
      <c r="CK605" s="120"/>
      <c r="CL605" s="120"/>
      <c r="CM605" s="120"/>
      <c r="CN605" s="120"/>
    </row>
    <row r="606" spans="2:92" x14ac:dyDescent="0.25">
      <c r="B606" s="63" t="str">
        <f t="shared" si="116"/>
        <v/>
      </c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4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  <c r="BQ606" s="63"/>
      <c r="BR606" s="63"/>
      <c r="BS606" s="63"/>
      <c r="BT606" s="63"/>
      <c r="BU606" s="63"/>
      <c r="BV606" s="63"/>
      <c r="BW606" s="63"/>
      <c r="BX606" s="63"/>
      <c r="BY606" s="63"/>
      <c r="BZ606" s="63"/>
      <c r="CA606" s="63"/>
      <c r="CB606" s="63"/>
      <c r="CC606" s="63"/>
      <c r="CD606" s="63"/>
      <c r="CE606" s="63"/>
      <c r="CF606" s="63"/>
      <c r="CG606" s="63"/>
      <c r="CH606" s="63"/>
      <c r="CI606" s="120"/>
      <c r="CJ606" s="120"/>
      <c r="CK606" s="120"/>
      <c r="CL606" s="120"/>
      <c r="CM606" s="120"/>
      <c r="CN606" s="120"/>
    </row>
    <row r="607" spans="2:92" x14ac:dyDescent="0.25">
      <c r="B607" s="63" t="str">
        <f t="shared" si="116"/>
        <v/>
      </c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4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120"/>
      <c r="CJ607" s="120"/>
      <c r="CK607" s="120"/>
      <c r="CL607" s="120"/>
      <c r="CM607" s="120"/>
      <c r="CN607" s="120"/>
    </row>
    <row r="608" spans="2:92" x14ac:dyDescent="0.25">
      <c r="B608" s="63" t="str">
        <f t="shared" si="116"/>
        <v/>
      </c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4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120"/>
      <c r="CJ608" s="120"/>
      <c r="CK608" s="120"/>
      <c r="CL608" s="120"/>
      <c r="CM608" s="120"/>
      <c r="CN608" s="120"/>
    </row>
    <row r="609" spans="2:92" x14ac:dyDescent="0.25">
      <c r="B609" s="63" t="str">
        <f t="shared" si="116"/>
        <v/>
      </c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4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120"/>
      <c r="CJ609" s="120"/>
      <c r="CK609" s="120"/>
      <c r="CL609" s="120"/>
      <c r="CM609" s="120"/>
      <c r="CN609" s="120"/>
    </row>
    <row r="610" spans="2:92" x14ac:dyDescent="0.25">
      <c r="B610" s="63" t="str">
        <f t="shared" si="116"/>
        <v/>
      </c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4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120"/>
      <c r="CJ610" s="120"/>
      <c r="CK610" s="120"/>
      <c r="CL610" s="120"/>
      <c r="CM610" s="120"/>
      <c r="CN610" s="120"/>
    </row>
    <row r="611" spans="2:92" x14ac:dyDescent="0.25">
      <c r="B611" s="63" t="str">
        <f t="shared" si="116"/>
        <v/>
      </c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4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120"/>
      <c r="CJ611" s="120"/>
      <c r="CK611" s="120"/>
      <c r="CL611" s="120"/>
      <c r="CM611" s="120"/>
      <c r="CN611" s="120"/>
    </row>
    <row r="612" spans="2:92" x14ac:dyDescent="0.25">
      <c r="B612" s="63" t="str">
        <f t="shared" si="116"/>
        <v/>
      </c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4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120"/>
      <c r="CJ612" s="120"/>
      <c r="CK612" s="120"/>
      <c r="CL612" s="120"/>
      <c r="CM612" s="120"/>
      <c r="CN612" s="120"/>
    </row>
    <row r="613" spans="2:92" x14ac:dyDescent="0.25">
      <c r="B613" s="63" t="str">
        <f t="shared" si="116"/>
        <v/>
      </c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4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120"/>
      <c r="CJ613" s="120"/>
      <c r="CK613" s="120"/>
      <c r="CL613" s="120"/>
      <c r="CM613" s="120"/>
      <c r="CN613" s="120"/>
    </row>
    <row r="614" spans="2:92" x14ac:dyDescent="0.25">
      <c r="B614" s="63" t="str">
        <f t="shared" si="116"/>
        <v/>
      </c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4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120"/>
      <c r="CJ614" s="120"/>
      <c r="CK614" s="120"/>
      <c r="CL614" s="120"/>
      <c r="CM614" s="120"/>
      <c r="CN614" s="120"/>
    </row>
    <row r="615" spans="2:92" x14ac:dyDescent="0.25">
      <c r="B615" s="63" t="str">
        <f t="shared" si="116"/>
        <v/>
      </c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4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120"/>
      <c r="CJ615" s="120"/>
      <c r="CK615" s="120"/>
      <c r="CL615" s="120"/>
      <c r="CM615" s="120"/>
      <c r="CN615" s="120"/>
    </row>
    <row r="616" spans="2:92" x14ac:dyDescent="0.25">
      <c r="B616" s="63" t="str">
        <f t="shared" si="116"/>
        <v/>
      </c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4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120"/>
      <c r="CJ616" s="120"/>
      <c r="CK616" s="120"/>
      <c r="CL616" s="120"/>
      <c r="CM616" s="120"/>
      <c r="CN616" s="120"/>
    </row>
    <row r="617" spans="2:92" x14ac:dyDescent="0.25">
      <c r="B617" s="63" t="str">
        <f t="shared" si="116"/>
        <v/>
      </c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4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120"/>
      <c r="CJ617" s="120"/>
      <c r="CK617" s="120"/>
      <c r="CL617" s="120"/>
      <c r="CM617" s="120"/>
      <c r="CN617" s="120"/>
    </row>
    <row r="618" spans="2:92" x14ac:dyDescent="0.25">
      <c r="B618" s="63" t="str">
        <f t="shared" si="116"/>
        <v/>
      </c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4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120"/>
      <c r="CJ618" s="120"/>
      <c r="CK618" s="120"/>
      <c r="CL618" s="120"/>
      <c r="CM618" s="120"/>
      <c r="CN618" s="120"/>
    </row>
    <row r="619" spans="2:92" x14ac:dyDescent="0.25">
      <c r="B619" s="63" t="str">
        <f t="shared" si="116"/>
        <v/>
      </c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4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120"/>
      <c r="CJ619" s="120"/>
      <c r="CK619" s="120"/>
      <c r="CL619" s="120"/>
      <c r="CM619" s="120"/>
      <c r="CN619" s="120"/>
    </row>
    <row r="620" spans="2:92" x14ac:dyDescent="0.25">
      <c r="B620" s="63" t="str">
        <f t="shared" si="116"/>
        <v/>
      </c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4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120"/>
      <c r="CJ620" s="120"/>
      <c r="CK620" s="120"/>
      <c r="CL620" s="120"/>
      <c r="CM620" s="120"/>
      <c r="CN620" s="120"/>
    </row>
    <row r="621" spans="2:92" x14ac:dyDescent="0.25">
      <c r="B621" s="63" t="str">
        <f t="shared" si="116"/>
        <v/>
      </c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4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120"/>
      <c r="CJ621" s="120"/>
      <c r="CK621" s="120"/>
      <c r="CL621" s="120"/>
      <c r="CM621" s="120"/>
      <c r="CN621" s="120"/>
    </row>
    <row r="622" spans="2:92" x14ac:dyDescent="0.25">
      <c r="B622" s="63" t="str">
        <f t="shared" si="116"/>
        <v/>
      </c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4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120"/>
      <c r="CJ622" s="120"/>
      <c r="CK622" s="120"/>
      <c r="CL622" s="120"/>
      <c r="CM622" s="120"/>
      <c r="CN622" s="120"/>
    </row>
    <row r="623" spans="2:92" x14ac:dyDescent="0.25">
      <c r="B623" s="63" t="str">
        <f t="shared" si="116"/>
        <v/>
      </c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4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120"/>
      <c r="CJ623" s="120"/>
      <c r="CK623" s="120"/>
      <c r="CL623" s="120"/>
      <c r="CM623" s="120"/>
      <c r="CN623" s="120"/>
    </row>
    <row r="624" spans="2:92" x14ac:dyDescent="0.25">
      <c r="B624" s="63" t="str">
        <f t="shared" si="116"/>
        <v/>
      </c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4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120"/>
      <c r="CJ624" s="120"/>
      <c r="CK624" s="120"/>
      <c r="CL624" s="120"/>
      <c r="CM624" s="120"/>
      <c r="CN624" s="120"/>
    </row>
    <row r="625" spans="2:92" x14ac:dyDescent="0.25">
      <c r="B625" s="63" t="str">
        <f t="shared" si="116"/>
        <v/>
      </c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4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120"/>
      <c r="CJ625" s="120"/>
      <c r="CK625" s="120"/>
      <c r="CL625" s="120"/>
      <c r="CM625" s="120"/>
      <c r="CN625" s="120"/>
    </row>
    <row r="626" spans="2:92" x14ac:dyDescent="0.25">
      <c r="B626" s="63" t="str">
        <f t="shared" si="116"/>
        <v/>
      </c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4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120"/>
      <c r="CJ626" s="120"/>
      <c r="CK626" s="120"/>
      <c r="CL626" s="120"/>
      <c r="CM626" s="120"/>
      <c r="CN626" s="120"/>
    </row>
    <row r="627" spans="2:92" x14ac:dyDescent="0.25">
      <c r="B627" s="63" t="str">
        <f t="shared" si="116"/>
        <v/>
      </c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4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120"/>
      <c r="CJ627" s="120"/>
      <c r="CK627" s="120"/>
      <c r="CL627" s="120"/>
      <c r="CM627" s="120"/>
      <c r="CN627" s="120"/>
    </row>
    <row r="628" spans="2:92" x14ac:dyDescent="0.25">
      <c r="B628" s="63" t="str">
        <f t="shared" si="116"/>
        <v/>
      </c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4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120"/>
      <c r="CJ628" s="120"/>
      <c r="CK628" s="120"/>
      <c r="CL628" s="120"/>
      <c r="CM628" s="120"/>
      <c r="CN628" s="120"/>
    </row>
    <row r="629" spans="2:92" x14ac:dyDescent="0.25">
      <c r="B629" s="63" t="str">
        <f t="shared" si="116"/>
        <v/>
      </c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4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120"/>
      <c r="CJ629" s="120"/>
      <c r="CK629" s="120"/>
      <c r="CL629" s="120"/>
      <c r="CM629" s="120"/>
      <c r="CN629" s="120"/>
    </row>
    <row r="630" spans="2:92" x14ac:dyDescent="0.25">
      <c r="B630" s="63" t="str">
        <f t="shared" si="116"/>
        <v/>
      </c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4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120"/>
      <c r="CJ630" s="120"/>
      <c r="CK630" s="120"/>
      <c r="CL630" s="120"/>
      <c r="CM630" s="120"/>
      <c r="CN630" s="120"/>
    </row>
    <row r="631" spans="2:92" x14ac:dyDescent="0.25">
      <c r="B631" s="63" t="str">
        <f t="shared" si="116"/>
        <v/>
      </c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4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120"/>
      <c r="CJ631" s="120"/>
      <c r="CK631" s="120"/>
      <c r="CL631" s="120"/>
      <c r="CM631" s="120"/>
      <c r="CN631" s="120"/>
    </row>
    <row r="632" spans="2:92" x14ac:dyDescent="0.25">
      <c r="B632" s="63" t="str">
        <f t="shared" si="116"/>
        <v/>
      </c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4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120"/>
      <c r="CJ632" s="120"/>
      <c r="CK632" s="120"/>
      <c r="CL632" s="120"/>
      <c r="CM632" s="120"/>
      <c r="CN632" s="120"/>
    </row>
    <row r="633" spans="2:92" x14ac:dyDescent="0.25">
      <c r="B633" s="63" t="str">
        <f t="shared" si="116"/>
        <v/>
      </c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4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120"/>
      <c r="CJ633" s="120"/>
      <c r="CK633" s="120"/>
      <c r="CL633" s="120"/>
      <c r="CM633" s="120"/>
      <c r="CN633" s="120"/>
    </row>
    <row r="634" spans="2:92" x14ac:dyDescent="0.25">
      <c r="B634" s="63" t="str">
        <f t="shared" si="116"/>
        <v/>
      </c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4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120"/>
      <c r="CJ634" s="120"/>
      <c r="CK634" s="120"/>
      <c r="CL634" s="120"/>
      <c r="CM634" s="120"/>
      <c r="CN634" s="120"/>
    </row>
    <row r="635" spans="2:92" x14ac:dyDescent="0.25">
      <c r="B635" s="63" t="str">
        <f t="shared" si="116"/>
        <v/>
      </c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4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120"/>
      <c r="CJ635" s="120"/>
      <c r="CK635" s="120"/>
      <c r="CL635" s="120"/>
      <c r="CM635" s="120"/>
      <c r="CN635" s="120"/>
    </row>
    <row r="636" spans="2:92" x14ac:dyDescent="0.25">
      <c r="B636" s="63" t="str">
        <f t="shared" si="116"/>
        <v/>
      </c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4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120"/>
      <c r="CJ636" s="120"/>
      <c r="CK636" s="120"/>
      <c r="CL636" s="120"/>
      <c r="CM636" s="120"/>
      <c r="CN636" s="120"/>
    </row>
    <row r="637" spans="2:92" x14ac:dyDescent="0.25">
      <c r="B637" s="63" t="str">
        <f t="shared" si="116"/>
        <v/>
      </c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4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120"/>
      <c r="CJ637" s="120"/>
      <c r="CK637" s="120"/>
      <c r="CL637" s="120"/>
      <c r="CM637" s="120"/>
      <c r="CN637" s="120"/>
    </row>
    <row r="638" spans="2:92" x14ac:dyDescent="0.25">
      <c r="B638" s="63" t="str">
        <f t="shared" si="116"/>
        <v/>
      </c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4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120"/>
      <c r="CJ638" s="120"/>
      <c r="CK638" s="120"/>
      <c r="CL638" s="120"/>
      <c r="CM638" s="120"/>
      <c r="CN638" s="120"/>
    </row>
    <row r="639" spans="2:92" x14ac:dyDescent="0.25">
      <c r="B639" s="63" t="str">
        <f t="shared" si="116"/>
        <v/>
      </c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4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120"/>
      <c r="CJ639" s="120"/>
      <c r="CK639" s="120"/>
      <c r="CL639" s="120"/>
      <c r="CM639" s="120"/>
      <c r="CN639" s="120"/>
    </row>
    <row r="640" spans="2:92" x14ac:dyDescent="0.25">
      <c r="B640" s="63" t="str">
        <f t="shared" ref="B640:B703" si="117">IF(C640&lt;&gt;"",CONCATENATE(C640,F640,D640,I640),"")</f>
        <v/>
      </c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4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120"/>
      <c r="CJ640" s="120"/>
      <c r="CK640" s="120"/>
      <c r="CL640" s="120"/>
      <c r="CM640" s="120"/>
      <c r="CN640" s="120"/>
    </row>
    <row r="641" spans="2:92" x14ac:dyDescent="0.25">
      <c r="B641" s="63" t="str">
        <f t="shared" si="117"/>
        <v/>
      </c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4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120"/>
      <c r="CJ641" s="120"/>
      <c r="CK641" s="120"/>
      <c r="CL641" s="120"/>
      <c r="CM641" s="120"/>
      <c r="CN641" s="120"/>
    </row>
    <row r="642" spans="2:92" x14ac:dyDescent="0.25">
      <c r="B642" s="63" t="str">
        <f t="shared" si="117"/>
        <v/>
      </c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4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120"/>
      <c r="CJ642" s="120"/>
      <c r="CK642" s="120"/>
      <c r="CL642" s="120"/>
      <c r="CM642" s="120"/>
      <c r="CN642" s="120"/>
    </row>
    <row r="643" spans="2:92" x14ac:dyDescent="0.25">
      <c r="B643" s="63" t="str">
        <f t="shared" si="117"/>
        <v/>
      </c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4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120"/>
      <c r="CJ643" s="120"/>
      <c r="CK643" s="120"/>
      <c r="CL643" s="120"/>
      <c r="CM643" s="120"/>
      <c r="CN643" s="120"/>
    </row>
    <row r="644" spans="2:92" x14ac:dyDescent="0.25">
      <c r="B644" s="63" t="str">
        <f t="shared" si="117"/>
        <v/>
      </c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4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120"/>
      <c r="CJ644" s="120"/>
      <c r="CK644" s="120"/>
      <c r="CL644" s="120"/>
      <c r="CM644" s="120"/>
      <c r="CN644" s="120"/>
    </row>
    <row r="645" spans="2:92" x14ac:dyDescent="0.25">
      <c r="B645" s="63" t="str">
        <f t="shared" si="117"/>
        <v/>
      </c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4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120"/>
      <c r="CJ645" s="120"/>
      <c r="CK645" s="120"/>
      <c r="CL645" s="120"/>
      <c r="CM645" s="120"/>
      <c r="CN645" s="120"/>
    </row>
    <row r="646" spans="2:92" x14ac:dyDescent="0.25">
      <c r="B646" s="63" t="str">
        <f t="shared" si="117"/>
        <v/>
      </c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4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120"/>
      <c r="CJ646" s="120"/>
      <c r="CK646" s="120"/>
      <c r="CL646" s="120"/>
      <c r="CM646" s="120"/>
      <c r="CN646" s="120"/>
    </row>
    <row r="647" spans="2:92" x14ac:dyDescent="0.25">
      <c r="B647" s="63" t="str">
        <f t="shared" si="117"/>
        <v/>
      </c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4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120"/>
      <c r="CJ647" s="120"/>
      <c r="CK647" s="120"/>
      <c r="CL647" s="120"/>
      <c r="CM647" s="120"/>
      <c r="CN647" s="120"/>
    </row>
    <row r="648" spans="2:92" x14ac:dyDescent="0.25">
      <c r="B648" s="63" t="str">
        <f t="shared" si="117"/>
        <v/>
      </c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4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120"/>
      <c r="CJ648" s="120"/>
      <c r="CK648" s="120"/>
      <c r="CL648" s="120"/>
      <c r="CM648" s="120"/>
      <c r="CN648" s="120"/>
    </row>
    <row r="649" spans="2:92" x14ac:dyDescent="0.25">
      <c r="B649" s="63" t="str">
        <f t="shared" si="117"/>
        <v/>
      </c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4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120"/>
      <c r="CJ649" s="120"/>
      <c r="CK649" s="120"/>
      <c r="CL649" s="120"/>
      <c r="CM649" s="120"/>
      <c r="CN649" s="120"/>
    </row>
    <row r="650" spans="2:92" x14ac:dyDescent="0.25">
      <c r="B650" s="63" t="str">
        <f t="shared" si="117"/>
        <v/>
      </c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4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120"/>
      <c r="CJ650" s="120"/>
      <c r="CK650" s="120"/>
      <c r="CL650" s="120"/>
      <c r="CM650" s="120"/>
      <c r="CN650" s="120"/>
    </row>
    <row r="651" spans="2:92" x14ac:dyDescent="0.25">
      <c r="B651" s="63" t="str">
        <f t="shared" si="117"/>
        <v/>
      </c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4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120"/>
      <c r="CJ651" s="120"/>
      <c r="CK651" s="120"/>
      <c r="CL651" s="120"/>
      <c r="CM651" s="120"/>
      <c r="CN651" s="120"/>
    </row>
    <row r="652" spans="2:92" x14ac:dyDescent="0.25">
      <c r="B652" s="63" t="str">
        <f t="shared" si="117"/>
        <v/>
      </c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4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120"/>
      <c r="CJ652" s="120"/>
      <c r="CK652" s="120"/>
      <c r="CL652" s="120"/>
      <c r="CM652" s="120"/>
      <c r="CN652" s="120"/>
    </row>
    <row r="653" spans="2:92" x14ac:dyDescent="0.25">
      <c r="B653" s="63" t="str">
        <f t="shared" si="117"/>
        <v/>
      </c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4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120"/>
      <c r="CJ653" s="120"/>
      <c r="CK653" s="120"/>
      <c r="CL653" s="120"/>
      <c r="CM653" s="120"/>
      <c r="CN653" s="120"/>
    </row>
    <row r="654" spans="2:92" x14ac:dyDescent="0.25">
      <c r="B654" s="63" t="str">
        <f t="shared" si="117"/>
        <v/>
      </c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4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120"/>
      <c r="CJ654" s="120"/>
      <c r="CK654" s="120"/>
      <c r="CL654" s="120"/>
      <c r="CM654" s="120"/>
      <c r="CN654" s="120"/>
    </row>
    <row r="655" spans="2:92" x14ac:dyDescent="0.25">
      <c r="B655" s="63" t="str">
        <f t="shared" si="117"/>
        <v/>
      </c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4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120"/>
      <c r="CJ655" s="120"/>
      <c r="CK655" s="120"/>
      <c r="CL655" s="120"/>
      <c r="CM655" s="120"/>
      <c r="CN655" s="120"/>
    </row>
    <row r="656" spans="2:92" x14ac:dyDescent="0.25">
      <c r="B656" s="63" t="str">
        <f t="shared" si="117"/>
        <v/>
      </c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4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120"/>
      <c r="CJ656" s="120"/>
      <c r="CK656" s="120"/>
      <c r="CL656" s="120"/>
      <c r="CM656" s="120"/>
      <c r="CN656" s="120"/>
    </row>
    <row r="657" spans="2:92" x14ac:dyDescent="0.25">
      <c r="B657" s="63" t="str">
        <f t="shared" si="117"/>
        <v/>
      </c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4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120"/>
      <c r="CJ657" s="120"/>
      <c r="CK657" s="120"/>
      <c r="CL657" s="120"/>
      <c r="CM657" s="120"/>
      <c r="CN657" s="120"/>
    </row>
    <row r="658" spans="2:92" x14ac:dyDescent="0.25">
      <c r="B658" s="63" t="str">
        <f t="shared" si="117"/>
        <v/>
      </c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4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120"/>
      <c r="CJ658" s="120"/>
      <c r="CK658" s="120"/>
      <c r="CL658" s="120"/>
      <c r="CM658" s="120"/>
      <c r="CN658" s="120"/>
    </row>
    <row r="659" spans="2:92" x14ac:dyDescent="0.25">
      <c r="B659" s="63" t="str">
        <f t="shared" si="117"/>
        <v/>
      </c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4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120"/>
      <c r="CJ659" s="120"/>
      <c r="CK659" s="120"/>
      <c r="CL659" s="120"/>
      <c r="CM659" s="120"/>
      <c r="CN659" s="120"/>
    </row>
    <row r="660" spans="2:92" x14ac:dyDescent="0.25">
      <c r="B660" s="63" t="str">
        <f t="shared" si="117"/>
        <v/>
      </c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4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120"/>
      <c r="CJ660" s="120"/>
      <c r="CK660" s="120"/>
      <c r="CL660" s="120"/>
      <c r="CM660" s="120"/>
      <c r="CN660" s="120"/>
    </row>
    <row r="661" spans="2:92" x14ac:dyDescent="0.25">
      <c r="B661" s="63" t="str">
        <f t="shared" si="117"/>
        <v/>
      </c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4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120"/>
      <c r="CJ661" s="120"/>
      <c r="CK661" s="120"/>
      <c r="CL661" s="120"/>
      <c r="CM661" s="120"/>
      <c r="CN661" s="120"/>
    </row>
    <row r="662" spans="2:92" x14ac:dyDescent="0.25">
      <c r="B662" s="63" t="str">
        <f t="shared" si="117"/>
        <v/>
      </c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4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120"/>
      <c r="CJ662" s="120"/>
      <c r="CK662" s="120"/>
      <c r="CL662" s="120"/>
      <c r="CM662" s="120"/>
      <c r="CN662" s="120"/>
    </row>
    <row r="663" spans="2:92" x14ac:dyDescent="0.25">
      <c r="B663" s="63" t="str">
        <f t="shared" si="117"/>
        <v/>
      </c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4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120"/>
      <c r="CJ663" s="120"/>
      <c r="CK663" s="120"/>
      <c r="CL663" s="120"/>
      <c r="CM663" s="120"/>
      <c r="CN663" s="120"/>
    </row>
    <row r="664" spans="2:92" x14ac:dyDescent="0.25">
      <c r="B664" s="63" t="str">
        <f t="shared" si="117"/>
        <v/>
      </c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4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120"/>
      <c r="CJ664" s="120"/>
      <c r="CK664" s="120"/>
      <c r="CL664" s="120"/>
      <c r="CM664" s="120"/>
      <c r="CN664" s="120"/>
    </row>
    <row r="665" spans="2:92" x14ac:dyDescent="0.25">
      <c r="B665" s="63" t="str">
        <f t="shared" si="117"/>
        <v/>
      </c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4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120"/>
      <c r="CJ665" s="120"/>
      <c r="CK665" s="120"/>
      <c r="CL665" s="120"/>
      <c r="CM665" s="120"/>
      <c r="CN665" s="120"/>
    </row>
    <row r="666" spans="2:92" x14ac:dyDescent="0.25">
      <c r="B666" s="63" t="str">
        <f t="shared" si="117"/>
        <v/>
      </c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4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120"/>
      <c r="CJ666" s="120"/>
      <c r="CK666" s="120"/>
      <c r="CL666" s="120"/>
      <c r="CM666" s="120"/>
      <c r="CN666" s="120"/>
    </row>
    <row r="667" spans="2:92" x14ac:dyDescent="0.25">
      <c r="B667" s="63" t="str">
        <f t="shared" si="117"/>
        <v/>
      </c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4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120"/>
      <c r="CJ667" s="120"/>
      <c r="CK667" s="120"/>
      <c r="CL667" s="120"/>
      <c r="CM667" s="120"/>
      <c r="CN667" s="120"/>
    </row>
    <row r="668" spans="2:92" x14ac:dyDescent="0.25">
      <c r="B668" s="63" t="str">
        <f t="shared" si="117"/>
        <v/>
      </c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4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120"/>
      <c r="CJ668" s="120"/>
      <c r="CK668" s="120"/>
      <c r="CL668" s="120"/>
      <c r="CM668" s="120"/>
      <c r="CN668" s="120"/>
    </row>
    <row r="669" spans="2:92" x14ac:dyDescent="0.25">
      <c r="B669" s="63" t="str">
        <f t="shared" si="117"/>
        <v/>
      </c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4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120"/>
      <c r="CJ669" s="120"/>
      <c r="CK669" s="120"/>
      <c r="CL669" s="120"/>
      <c r="CM669" s="120"/>
      <c r="CN669" s="120"/>
    </row>
    <row r="670" spans="2:92" x14ac:dyDescent="0.25">
      <c r="B670" s="63" t="str">
        <f t="shared" si="117"/>
        <v/>
      </c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4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120"/>
      <c r="CJ670" s="120"/>
      <c r="CK670" s="120"/>
      <c r="CL670" s="120"/>
      <c r="CM670" s="120"/>
      <c r="CN670" s="120"/>
    </row>
    <row r="671" spans="2:92" x14ac:dyDescent="0.25">
      <c r="B671" s="63" t="str">
        <f t="shared" si="117"/>
        <v/>
      </c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4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120"/>
      <c r="CJ671" s="120"/>
      <c r="CK671" s="120"/>
      <c r="CL671" s="120"/>
      <c r="CM671" s="120"/>
      <c r="CN671" s="120"/>
    </row>
    <row r="672" spans="2:92" x14ac:dyDescent="0.25">
      <c r="B672" s="63" t="str">
        <f t="shared" si="117"/>
        <v/>
      </c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4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120"/>
      <c r="CJ672" s="120"/>
      <c r="CK672" s="120"/>
      <c r="CL672" s="120"/>
      <c r="CM672" s="120"/>
      <c r="CN672" s="120"/>
    </row>
    <row r="673" spans="2:92" x14ac:dyDescent="0.25">
      <c r="B673" s="63" t="str">
        <f t="shared" si="117"/>
        <v/>
      </c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4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120"/>
      <c r="CJ673" s="120"/>
      <c r="CK673" s="120"/>
      <c r="CL673" s="120"/>
      <c r="CM673" s="120"/>
      <c r="CN673" s="120"/>
    </row>
    <row r="674" spans="2:92" x14ac:dyDescent="0.25">
      <c r="B674" s="63" t="str">
        <f t="shared" si="117"/>
        <v/>
      </c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4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120"/>
      <c r="CJ674" s="120"/>
      <c r="CK674" s="120"/>
      <c r="CL674" s="120"/>
      <c r="CM674" s="120"/>
      <c r="CN674" s="120"/>
    </row>
    <row r="675" spans="2:92" x14ac:dyDescent="0.25">
      <c r="B675" s="63" t="str">
        <f t="shared" si="117"/>
        <v/>
      </c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4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120"/>
      <c r="CJ675" s="120"/>
      <c r="CK675" s="120"/>
      <c r="CL675" s="120"/>
      <c r="CM675" s="120"/>
      <c r="CN675" s="120"/>
    </row>
    <row r="676" spans="2:92" x14ac:dyDescent="0.25">
      <c r="B676" s="63" t="str">
        <f t="shared" si="117"/>
        <v/>
      </c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4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120"/>
      <c r="CJ676" s="120"/>
      <c r="CK676" s="120"/>
      <c r="CL676" s="120"/>
      <c r="CM676" s="120"/>
      <c r="CN676" s="120"/>
    </row>
    <row r="677" spans="2:92" x14ac:dyDescent="0.25">
      <c r="B677" s="63" t="str">
        <f t="shared" si="117"/>
        <v/>
      </c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4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120"/>
      <c r="CJ677" s="120"/>
      <c r="CK677" s="120"/>
      <c r="CL677" s="120"/>
      <c r="CM677" s="120"/>
      <c r="CN677" s="120"/>
    </row>
    <row r="678" spans="2:92" x14ac:dyDescent="0.25">
      <c r="B678" s="63" t="str">
        <f t="shared" si="117"/>
        <v/>
      </c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4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120"/>
      <c r="CJ678" s="120"/>
      <c r="CK678" s="120"/>
      <c r="CL678" s="120"/>
      <c r="CM678" s="120"/>
      <c r="CN678" s="120"/>
    </row>
    <row r="679" spans="2:92" x14ac:dyDescent="0.25">
      <c r="B679" s="63" t="str">
        <f t="shared" si="117"/>
        <v/>
      </c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4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120"/>
      <c r="CJ679" s="120"/>
      <c r="CK679" s="120"/>
      <c r="CL679" s="120"/>
      <c r="CM679" s="120"/>
      <c r="CN679" s="120"/>
    </row>
    <row r="680" spans="2:92" x14ac:dyDescent="0.25">
      <c r="B680" s="63" t="str">
        <f t="shared" si="117"/>
        <v/>
      </c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4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120"/>
      <c r="CJ680" s="120"/>
      <c r="CK680" s="120"/>
      <c r="CL680" s="120"/>
      <c r="CM680" s="120"/>
      <c r="CN680" s="120"/>
    </row>
    <row r="681" spans="2:92" x14ac:dyDescent="0.25">
      <c r="B681" s="63" t="str">
        <f t="shared" si="117"/>
        <v/>
      </c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4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120"/>
      <c r="CJ681" s="120"/>
      <c r="CK681" s="120"/>
      <c r="CL681" s="120"/>
      <c r="CM681" s="120"/>
      <c r="CN681" s="120"/>
    </row>
    <row r="682" spans="2:92" x14ac:dyDescent="0.25">
      <c r="B682" s="63" t="str">
        <f t="shared" si="117"/>
        <v/>
      </c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4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120"/>
      <c r="CJ682" s="120"/>
      <c r="CK682" s="120"/>
      <c r="CL682" s="120"/>
      <c r="CM682" s="120"/>
      <c r="CN682" s="120"/>
    </row>
    <row r="683" spans="2:92" x14ac:dyDescent="0.25">
      <c r="B683" s="63" t="str">
        <f t="shared" si="117"/>
        <v/>
      </c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4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120"/>
      <c r="CJ683" s="120"/>
      <c r="CK683" s="120"/>
      <c r="CL683" s="120"/>
      <c r="CM683" s="120"/>
      <c r="CN683" s="120"/>
    </row>
    <row r="684" spans="2:92" x14ac:dyDescent="0.25">
      <c r="B684" s="63" t="str">
        <f t="shared" si="117"/>
        <v/>
      </c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4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120"/>
      <c r="CJ684" s="120"/>
      <c r="CK684" s="120"/>
      <c r="CL684" s="120"/>
      <c r="CM684" s="120"/>
      <c r="CN684" s="120"/>
    </row>
    <row r="685" spans="2:92" x14ac:dyDescent="0.25">
      <c r="B685" s="63" t="str">
        <f t="shared" si="117"/>
        <v/>
      </c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4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120"/>
      <c r="CJ685" s="120"/>
      <c r="CK685" s="120"/>
      <c r="CL685" s="120"/>
      <c r="CM685" s="120"/>
      <c r="CN685" s="120"/>
    </row>
    <row r="686" spans="2:92" x14ac:dyDescent="0.25">
      <c r="B686" s="63" t="str">
        <f t="shared" si="117"/>
        <v/>
      </c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4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120"/>
      <c r="CJ686" s="120"/>
      <c r="CK686" s="120"/>
      <c r="CL686" s="120"/>
      <c r="CM686" s="120"/>
      <c r="CN686" s="120"/>
    </row>
    <row r="687" spans="2:92" x14ac:dyDescent="0.25">
      <c r="B687" s="63" t="str">
        <f t="shared" si="117"/>
        <v/>
      </c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4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120"/>
      <c r="CJ687" s="120"/>
      <c r="CK687" s="120"/>
      <c r="CL687" s="120"/>
      <c r="CM687" s="120"/>
      <c r="CN687" s="120"/>
    </row>
    <row r="688" spans="2:92" x14ac:dyDescent="0.25">
      <c r="B688" s="63" t="str">
        <f t="shared" si="117"/>
        <v/>
      </c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4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120"/>
      <c r="CJ688" s="120"/>
      <c r="CK688" s="120"/>
      <c r="CL688" s="120"/>
      <c r="CM688" s="120"/>
      <c r="CN688" s="120"/>
    </row>
    <row r="689" spans="2:92" x14ac:dyDescent="0.25">
      <c r="B689" s="63" t="str">
        <f t="shared" si="117"/>
        <v/>
      </c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4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120"/>
      <c r="CJ689" s="120"/>
      <c r="CK689" s="120"/>
      <c r="CL689" s="120"/>
      <c r="CM689" s="120"/>
      <c r="CN689" s="120"/>
    </row>
    <row r="690" spans="2:92" x14ac:dyDescent="0.25">
      <c r="B690" s="63" t="str">
        <f t="shared" si="117"/>
        <v/>
      </c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4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120"/>
      <c r="CJ690" s="120"/>
      <c r="CK690" s="120"/>
      <c r="CL690" s="120"/>
      <c r="CM690" s="120"/>
      <c r="CN690" s="120"/>
    </row>
    <row r="691" spans="2:92" x14ac:dyDescent="0.25">
      <c r="B691" s="63" t="str">
        <f t="shared" si="117"/>
        <v/>
      </c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4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120"/>
      <c r="CJ691" s="120"/>
      <c r="CK691" s="120"/>
      <c r="CL691" s="120"/>
      <c r="CM691" s="120"/>
      <c r="CN691" s="120"/>
    </row>
    <row r="692" spans="2:92" x14ac:dyDescent="0.25">
      <c r="B692" s="63" t="str">
        <f t="shared" si="117"/>
        <v/>
      </c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4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120"/>
      <c r="CJ692" s="120"/>
      <c r="CK692" s="120"/>
      <c r="CL692" s="120"/>
      <c r="CM692" s="120"/>
      <c r="CN692" s="120"/>
    </row>
    <row r="693" spans="2:92" x14ac:dyDescent="0.25">
      <c r="B693" s="63" t="str">
        <f t="shared" si="117"/>
        <v/>
      </c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4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120"/>
      <c r="CJ693" s="120"/>
      <c r="CK693" s="120"/>
      <c r="CL693" s="120"/>
      <c r="CM693" s="120"/>
      <c r="CN693" s="120"/>
    </row>
    <row r="694" spans="2:92" x14ac:dyDescent="0.25">
      <c r="B694" s="63" t="str">
        <f t="shared" si="117"/>
        <v/>
      </c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4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120"/>
      <c r="CJ694" s="120"/>
      <c r="CK694" s="120"/>
      <c r="CL694" s="120"/>
      <c r="CM694" s="120"/>
      <c r="CN694" s="120"/>
    </row>
    <row r="695" spans="2:92" x14ac:dyDescent="0.25">
      <c r="B695" s="63" t="str">
        <f t="shared" si="117"/>
        <v/>
      </c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4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  <c r="BQ695" s="63"/>
      <c r="BR695" s="63"/>
      <c r="BS695" s="63"/>
      <c r="BT695" s="63"/>
      <c r="BU695" s="63"/>
      <c r="BV695" s="63"/>
      <c r="BW695" s="63"/>
      <c r="BX695" s="63"/>
      <c r="BY695" s="63"/>
      <c r="BZ695" s="63"/>
      <c r="CA695" s="63"/>
      <c r="CB695" s="63"/>
      <c r="CC695" s="63"/>
      <c r="CD695" s="63"/>
      <c r="CE695" s="63"/>
      <c r="CF695" s="63"/>
      <c r="CG695" s="63"/>
      <c r="CH695" s="63"/>
      <c r="CI695" s="120"/>
      <c r="CJ695" s="120"/>
      <c r="CK695" s="120"/>
      <c r="CL695" s="120"/>
      <c r="CM695" s="120"/>
      <c r="CN695" s="120"/>
    </row>
    <row r="696" spans="2:92" x14ac:dyDescent="0.25">
      <c r="B696" s="63" t="str">
        <f t="shared" si="117"/>
        <v/>
      </c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4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  <c r="BQ696" s="63"/>
      <c r="BR696" s="63"/>
      <c r="BS696" s="63"/>
      <c r="BT696" s="63"/>
      <c r="BU696" s="63"/>
      <c r="BV696" s="63"/>
      <c r="BW696" s="63"/>
      <c r="BX696" s="63"/>
      <c r="BY696" s="63"/>
      <c r="BZ696" s="63"/>
      <c r="CA696" s="63"/>
      <c r="CB696" s="63"/>
      <c r="CC696" s="63"/>
      <c r="CD696" s="63"/>
      <c r="CE696" s="63"/>
      <c r="CF696" s="63"/>
      <c r="CG696" s="63"/>
      <c r="CH696" s="63"/>
      <c r="CI696" s="120"/>
      <c r="CJ696" s="120"/>
      <c r="CK696" s="120"/>
      <c r="CL696" s="120"/>
      <c r="CM696" s="120"/>
      <c r="CN696" s="120"/>
    </row>
    <row r="697" spans="2:92" x14ac:dyDescent="0.25">
      <c r="B697" s="63" t="str">
        <f t="shared" si="117"/>
        <v/>
      </c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4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  <c r="BQ697" s="63"/>
      <c r="BR697" s="63"/>
      <c r="BS697" s="63"/>
      <c r="BT697" s="63"/>
      <c r="BU697" s="63"/>
      <c r="BV697" s="63"/>
      <c r="BW697" s="63"/>
      <c r="BX697" s="63"/>
      <c r="BY697" s="63"/>
      <c r="BZ697" s="63"/>
      <c r="CA697" s="63"/>
      <c r="CB697" s="63"/>
      <c r="CC697" s="63"/>
      <c r="CD697" s="63"/>
      <c r="CE697" s="63"/>
      <c r="CF697" s="63"/>
      <c r="CG697" s="63"/>
      <c r="CH697" s="63"/>
      <c r="CI697" s="120"/>
      <c r="CJ697" s="120"/>
      <c r="CK697" s="120"/>
      <c r="CL697" s="120"/>
      <c r="CM697" s="120"/>
      <c r="CN697" s="120"/>
    </row>
    <row r="698" spans="2:92" x14ac:dyDescent="0.25">
      <c r="B698" s="63" t="str">
        <f t="shared" si="117"/>
        <v/>
      </c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4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  <c r="BQ698" s="63"/>
      <c r="BR698" s="63"/>
      <c r="BS698" s="63"/>
      <c r="BT698" s="63"/>
      <c r="BU698" s="63"/>
      <c r="BV698" s="63"/>
      <c r="BW698" s="63"/>
      <c r="BX698" s="63"/>
      <c r="BY698" s="63"/>
      <c r="BZ698" s="63"/>
      <c r="CA698" s="63"/>
      <c r="CB698" s="63"/>
      <c r="CC698" s="63"/>
      <c r="CD698" s="63"/>
      <c r="CE698" s="63"/>
      <c r="CF698" s="63"/>
      <c r="CG698" s="63"/>
      <c r="CH698" s="63"/>
      <c r="CI698" s="120"/>
      <c r="CJ698" s="120"/>
      <c r="CK698" s="120"/>
      <c r="CL698" s="120"/>
      <c r="CM698" s="120"/>
      <c r="CN698" s="120"/>
    </row>
    <row r="699" spans="2:92" x14ac:dyDescent="0.25">
      <c r="B699" s="63" t="str">
        <f t="shared" si="117"/>
        <v/>
      </c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4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  <c r="BQ699" s="63"/>
      <c r="BR699" s="63"/>
      <c r="BS699" s="63"/>
      <c r="BT699" s="63"/>
      <c r="BU699" s="63"/>
      <c r="BV699" s="63"/>
      <c r="BW699" s="63"/>
      <c r="BX699" s="63"/>
      <c r="BY699" s="63"/>
      <c r="BZ699" s="63"/>
      <c r="CA699" s="63"/>
      <c r="CB699" s="63"/>
      <c r="CC699" s="63"/>
      <c r="CD699" s="63"/>
      <c r="CE699" s="63"/>
      <c r="CF699" s="63"/>
      <c r="CG699" s="63"/>
      <c r="CH699" s="63"/>
      <c r="CI699" s="120"/>
      <c r="CJ699" s="120"/>
      <c r="CK699" s="120"/>
      <c r="CL699" s="120"/>
      <c r="CM699" s="120"/>
      <c r="CN699" s="120"/>
    </row>
    <row r="700" spans="2:92" x14ac:dyDescent="0.25">
      <c r="B700" s="63" t="str">
        <f t="shared" si="117"/>
        <v/>
      </c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4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  <c r="BQ700" s="63"/>
      <c r="BR700" s="63"/>
      <c r="BS700" s="63"/>
      <c r="BT700" s="63"/>
      <c r="BU700" s="63"/>
      <c r="BV700" s="63"/>
      <c r="BW700" s="63"/>
      <c r="BX700" s="63"/>
      <c r="BY700" s="63"/>
      <c r="BZ700" s="63"/>
      <c r="CA700" s="63"/>
      <c r="CB700" s="63"/>
      <c r="CC700" s="63"/>
      <c r="CD700" s="63"/>
      <c r="CE700" s="63"/>
      <c r="CF700" s="63"/>
      <c r="CG700" s="63"/>
      <c r="CH700" s="63"/>
      <c r="CI700" s="120"/>
      <c r="CJ700" s="120"/>
      <c r="CK700" s="120"/>
      <c r="CL700" s="120"/>
      <c r="CM700" s="120"/>
      <c r="CN700" s="120"/>
    </row>
    <row r="701" spans="2:92" x14ac:dyDescent="0.25">
      <c r="B701" s="63" t="str">
        <f t="shared" si="117"/>
        <v/>
      </c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4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  <c r="BQ701" s="63"/>
      <c r="BR701" s="63"/>
      <c r="BS701" s="63"/>
      <c r="BT701" s="63"/>
      <c r="BU701" s="63"/>
      <c r="BV701" s="63"/>
      <c r="BW701" s="63"/>
      <c r="BX701" s="63"/>
      <c r="BY701" s="63"/>
      <c r="BZ701" s="63"/>
      <c r="CA701" s="63"/>
      <c r="CB701" s="63"/>
      <c r="CC701" s="63"/>
      <c r="CD701" s="63"/>
      <c r="CE701" s="63"/>
      <c r="CF701" s="63"/>
      <c r="CG701" s="63"/>
      <c r="CH701" s="63"/>
      <c r="CI701" s="120"/>
      <c r="CJ701" s="120"/>
      <c r="CK701" s="120"/>
      <c r="CL701" s="120"/>
      <c r="CM701" s="120"/>
      <c r="CN701" s="120"/>
    </row>
    <row r="702" spans="2:92" x14ac:dyDescent="0.25">
      <c r="B702" s="63" t="str">
        <f t="shared" si="117"/>
        <v/>
      </c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4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  <c r="BQ702" s="63"/>
      <c r="BR702" s="63"/>
      <c r="BS702" s="63"/>
      <c r="BT702" s="63"/>
      <c r="BU702" s="63"/>
      <c r="BV702" s="63"/>
      <c r="BW702" s="63"/>
      <c r="BX702" s="63"/>
      <c r="BY702" s="63"/>
      <c r="BZ702" s="63"/>
      <c r="CA702" s="63"/>
      <c r="CB702" s="63"/>
      <c r="CC702" s="63"/>
      <c r="CD702" s="63"/>
      <c r="CE702" s="63"/>
      <c r="CF702" s="63"/>
      <c r="CG702" s="63"/>
      <c r="CH702" s="63"/>
      <c r="CI702" s="120"/>
      <c r="CJ702" s="120"/>
      <c r="CK702" s="120"/>
      <c r="CL702" s="120"/>
      <c r="CM702" s="120"/>
      <c r="CN702" s="120"/>
    </row>
    <row r="703" spans="2:92" x14ac:dyDescent="0.25">
      <c r="B703" s="63" t="str">
        <f t="shared" si="117"/>
        <v/>
      </c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4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  <c r="BQ703" s="63"/>
      <c r="BR703" s="63"/>
      <c r="BS703" s="63"/>
      <c r="BT703" s="63"/>
      <c r="BU703" s="63"/>
      <c r="BV703" s="63"/>
      <c r="BW703" s="63"/>
      <c r="BX703" s="63"/>
      <c r="BY703" s="63"/>
      <c r="BZ703" s="63"/>
      <c r="CA703" s="63"/>
      <c r="CB703" s="63"/>
      <c r="CC703" s="63"/>
      <c r="CD703" s="63"/>
      <c r="CE703" s="63"/>
      <c r="CF703" s="63"/>
      <c r="CG703" s="63"/>
      <c r="CH703" s="63"/>
      <c r="CI703" s="120"/>
      <c r="CJ703" s="120"/>
      <c r="CK703" s="120"/>
      <c r="CL703" s="120"/>
      <c r="CM703" s="120"/>
      <c r="CN703" s="120"/>
    </row>
    <row r="704" spans="2:92" x14ac:dyDescent="0.25">
      <c r="B704" s="63" t="str">
        <f t="shared" ref="B704:B767" si="118">IF(C704&lt;&gt;"",CONCATENATE(C704,F704,D704,I704),"")</f>
        <v/>
      </c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4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  <c r="BQ704" s="63"/>
      <c r="BR704" s="63"/>
      <c r="BS704" s="63"/>
      <c r="BT704" s="63"/>
      <c r="BU704" s="63"/>
      <c r="BV704" s="63"/>
      <c r="BW704" s="63"/>
      <c r="BX704" s="63"/>
      <c r="BY704" s="63"/>
      <c r="BZ704" s="63"/>
      <c r="CA704" s="63"/>
      <c r="CB704" s="63"/>
      <c r="CC704" s="63"/>
      <c r="CD704" s="63"/>
      <c r="CE704" s="63"/>
      <c r="CF704" s="63"/>
      <c r="CG704" s="63"/>
      <c r="CH704" s="63"/>
      <c r="CI704" s="120"/>
      <c r="CJ704" s="120"/>
      <c r="CK704" s="120"/>
      <c r="CL704" s="120"/>
      <c r="CM704" s="120"/>
      <c r="CN704" s="120"/>
    </row>
    <row r="705" spans="2:92" x14ac:dyDescent="0.25">
      <c r="B705" s="63" t="str">
        <f t="shared" si="118"/>
        <v/>
      </c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4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  <c r="BQ705" s="63"/>
      <c r="BR705" s="63"/>
      <c r="BS705" s="63"/>
      <c r="BT705" s="63"/>
      <c r="BU705" s="63"/>
      <c r="BV705" s="63"/>
      <c r="BW705" s="63"/>
      <c r="BX705" s="63"/>
      <c r="BY705" s="63"/>
      <c r="BZ705" s="63"/>
      <c r="CA705" s="63"/>
      <c r="CB705" s="63"/>
      <c r="CC705" s="63"/>
      <c r="CD705" s="63"/>
      <c r="CE705" s="63"/>
      <c r="CF705" s="63"/>
      <c r="CG705" s="63"/>
      <c r="CH705" s="63"/>
      <c r="CI705" s="120"/>
      <c r="CJ705" s="120"/>
      <c r="CK705" s="120"/>
      <c r="CL705" s="120"/>
      <c r="CM705" s="120"/>
      <c r="CN705" s="120"/>
    </row>
    <row r="706" spans="2:92" x14ac:dyDescent="0.25">
      <c r="B706" s="63" t="str">
        <f t="shared" si="118"/>
        <v/>
      </c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4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  <c r="BQ706" s="63"/>
      <c r="BR706" s="63"/>
      <c r="BS706" s="63"/>
      <c r="BT706" s="63"/>
      <c r="BU706" s="63"/>
      <c r="BV706" s="63"/>
      <c r="BW706" s="63"/>
      <c r="BX706" s="63"/>
      <c r="BY706" s="63"/>
      <c r="BZ706" s="63"/>
      <c r="CA706" s="63"/>
      <c r="CB706" s="63"/>
      <c r="CC706" s="63"/>
      <c r="CD706" s="63"/>
      <c r="CE706" s="63"/>
      <c r="CF706" s="63"/>
      <c r="CG706" s="63"/>
      <c r="CH706" s="63"/>
      <c r="CI706" s="120"/>
      <c r="CJ706" s="120"/>
      <c r="CK706" s="120"/>
      <c r="CL706" s="120"/>
      <c r="CM706" s="120"/>
      <c r="CN706" s="120"/>
    </row>
    <row r="707" spans="2:92" x14ac:dyDescent="0.25">
      <c r="B707" s="63" t="str">
        <f t="shared" si="118"/>
        <v/>
      </c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4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  <c r="BQ707" s="63"/>
      <c r="BR707" s="63"/>
      <c r="BS707" s="63"/>
      <c r="BT707" s="63"/>
      <c r="BU707" s="63"/>
      <c r="BV707" s="63"/>
      <c r="BW707" s="63"/>
      <c r="BX707" s="63"/>
      <c r="BY707" s="63"/>
      <c r="BZ707" s="63"/>
      <c r="CA707" s="63"/>
      <c r="CB707" s="63"/>
      <c r="CC707" s="63"/>
      <c r="CD707" s="63"/>
      <c r="CE707" s="63"/>
      <c r="CF707" s="63"/>
      <c r="CG707" s="63"/>
      <c r="CH707" s="63"/>
      <c r="CI707" s="120"/>
      <c r="CJ707" s="120"/>
      <c r="CK707" s="120"/>
      <c r="CL707" s="120"/>
      <c r="CM707" s="120"/>
      <c r="CN707" s="120"/>
    </row>
    <row r="708" spans="2:92" x14ac:dyDescent="0.25">
      <c r="B708" s="63" t="str">
        <f t="shared" si="118"/>
        <v/>
      </c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4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  <c r="BQ708" s="63"/>
      <c r="BR708" s="63"/>
      <c r="BS708" s="63"/>
      <c r="BT708" s="63"/>
      <c r="BU708" s="63"/>
      <c r="BV708" s="63"/>
      <c r="BW708" s="63"/>
      <c r="BX708" s="63"/>
      <c r="BY708" s="63"/>
      <c r="BZ708" s="63"/>
      <c r="CA708" s="63"/>
      <c r="CB708" s="63"/>
      <c r="CC708" s="63"/>
      <c r="CD708" s="63"/>
      <c r="CE708" s="63"/>
      <c r="CF708" s="63"/>
      <c r="CG708" s="63"/>
      <c r="CH708" s="63"/>
      <c r="CI708" s="120"/>
      <c r="CJ708" s="120"/>
      <c r="CK708" s="120"/>
      <c r="CL708" s="120"/>
      <c r="CM708" s="120"/>
      <c r="CN708" s="120"/>
    </row>
    <row r="709" spans="2:92" x14ac:dyDescent="0.25">
      <c r="B709" s="63" t="str">
        <f t="shared" si="118"/>
        <v/>
      </c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4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  <c r="BQ709" s="63"/>
      <c r="BR709" s="63"/>
      <c r="BS709" s="63"/>
      <c r="BT709" s="63"/>
      <c r="BU709" s="63"/>
      <c r="BV709" s="63"/>
      <c r="BW709" s="63"/>
      <c r="BX709" s="63"/>
      <c r="BY709" s="63"/>
      <c r="BZ709" s="63"/>
      <c r="CA709" s="63"/>
      <c r="CB709" s="63"/>
      <c r="CC709" s="63"/>
      <c r="CD709" s="63"/>
      <c r="CE709" s="63"/>
      <c r="CF709" s="63"/>
      <c r="CG709" s="63"/>
      <c r="CH709" s="63"/>
      <c r="CI709" s="120"/>
      <c r="CJ709" s="120"/>
      <c r="CK709" s="120"/>
      <c r="CL709" s="120"/>
      <c r="CM709" s="120"/>
      <c r="CN709" s="120"/>
    </row>
    <row r="710" spans="2:92" x14ac:dyDescent="0.25">
      <c r="B710" s="63" t="str">
        <f t="shared" si="118"/>
        <v/>
      </c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4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  <c r="BQ710" s="63"/>
      <c r="BR710" s="63"/>
      <c r="BS710" s="63"/>
      <c r="BT710" s="63"/>
      <c r="BU710" s="63"/>
      <c r="BV710" s="63"/>
      <c r="BW710" s="63"/>
      <c r="BX710" s="63"/>
      <c r="BY710" s="63"/>
      <c r="BZ710" s="63"/>
      <c r="CA710" s="63"/>
      <c r="CB710" s="63"/>
      <c r="CC710" s="63"/>
      <c r="CD710" s="63"/>
      <c r="CE710" s="63"/>
      <c r="CF710" s="63"/>
      <c r="CG710" s="63"/>
      <c r="CH710" s="63"/>
      <c r="CI710" s="120"/>
      <c r="CJ710" s="120"/>
      <c r="CK710" s="120"/>
      <c r="CL710" s="120"/>
      <c r="CM710" s="120"/>
      <c r="CN710" s="120"/>
    </row>
    <row r="711" spans="2:92" x14ac:dyDescent="0.25">
      <c r="B711" s="63" t="str">
        <f t="shared" si="118"/>
        <v/>
      </c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4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  <c r="BQ711" s="63"/>
      <c r="BR711" s="63"/>
      <c r="BS711" s="63"/>
      <c r="BT711" s="63"/>
      <c r="BU711" s="63"/>
      <c r="BV711" s="63"/>
      <c r="BW711" s="63"/>
      <c r="BX711" s="63"/>
      <c r="BY711" s="63"/>
      <c r="BZ711" s="63"/>
      <c r="CA711" s="63"/>
      <c r="CB711" s="63"/>
      <c r="CC711" s="63"/>
      <c r="CD711" s="63"/>
      <c r="CE711" s="63"/>
      <c r="CF711" s="63"/>
      <c r="CG711" s="63"/>
      <c r="CH711" s="63"/>
      <c r="CI711" s="120"/>
      <c r="CJ711" s="120"/>
      <c r="CK711" s="120"/>
      <c r="CL711" s="120"/>
      <c r="CM711" s="120"/>
      <c r="CN711" s="120"/>
    </row>
    <row r="712" spans="2:92" x14ac:dyDescent="0.25">
      <c r="B712" s="63" t="str">
        <f t="shared" si="118"/>
        <v/>
      </c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4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  <c r="BQ712" s="63"/>
      <c r="BR712" s="63"/>
      <c r="BS712" s="63"/>
      <c r="BT712" s="63"/>
      <c r="BU712" s="63"/>
      <c r="BV712" s="63"/>
      <c r="BW712" s="63"/>
      <c r="BX712" s="63"/>
      <c r="BY712" s="63"/>
      <c r="BZ712" s="63"/>
      <c r="CA712" s="63"/>
      <c r="CB712" s="63"/>
      <c r="CC712" s="63"/>
      <c r="CD712" s="63"/>
      <c r="CE712" s="63"/>
      <c r="CF712" s="63"/>
      <c r="CG712" s="63"/>
      <c r="CH712" s="63"/>
      <c r="CI712" s="120"/>
      <c r="CJ712" s="120"/>
      <c r="CK712" s="120"/>
      <c r="CL712" s="120"/>
      <c r="CM712" s="120"/>
      <c r="CN712" s="120"/>
    </row>
    <row r="713" spans="2:92" x14ac:dyDescent="0.25">
      <c r="B713" s="63" t="str">
        <f t="shared" si="118"/>
        <v/>
      </c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4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  <c r="BQ713" s="63"/>
      <c r="BR713" s="63"/>
      <c r="BS713" s="63"/>
      <c r="BT713" s="63"/>
      <c r="BU713" s="63"/>
      <c r="BV713" s="63"/>
      <c r="BW713" s="63"/>
      <c r="BX713" s="63"/>
      <c r="BY713" s="63"/>
      <c r="BZ713" s="63"/>
      <c r="CA713" s="63"/>
      <c r="CB713" s="63"/>
      <c r="CC713" s="63"/>
      <c r="CD713" s="63"/>
      <c r="CE713" s="63"/>
      <c r="CF713" s="63"/>
      <c r="CG713" s="63"/>
      <c r="CH713" s="63"/>
      <c r="CI713" s="120"/>
      <c r="CJ713" s="120"/>
      <c r="CK713" s="120"/>
      <c r="CL713" s="120"/>
      <c r="CM713" s="120"/>
      <c r="CN713" s="120"/>
    </row>
    <row r="714" spans="2:92" x14ac:dyDescent="0.25">
      <c r="B714" s="63" t="str">
        <f t="shared" si="118"/>
        <v/>
      </c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4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  <c r="BQ714" s="63"/>
      <c r="BR714" s="63"/>
      <c r="BS714" s="63"/>
      <c r="BT714" s="63"/>
      <c r="BU714" s="63"/>
      <c r="BV714" s="63"/>
      <c r="BW714" s="63"/>
      <c r="BX714" s="63"/>
      <c r="BY714" s="63"/>
      <c r="BZ714" s="63"/>
      <c r="CA714" s="63"/>
      <c r="CB714" s="63"/>
      <c r="CC714" s="63"/>
      <c r="CD714" s="63"/>
      <c r="CE714" s="63"/>
      <c r="CF714" s="63"/>
      <c r="CG714" s="63"/>
      <c r="CH714" s="63"/>
      <c r="CI714" s="120"/>
      <c r="CJ714" s="120"/>
      <c r="CK714" s="120"/>
      <c r="CL714" s="120"/>
      <c r="CM714" s="120"/>
      <c r="CN714" s="120"/>
    </row>
    <row r="715" spans="2:92" x14ac:dyDescent="0.25">
      <c r="B715" s="63" t="str">
        <f t="shared" si="118"/>
        <v/>
      </c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4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  <c r="BQ715" s="63"/>
      <c r="BR715" s="63"/>
      <c r="BS715" s="63"/>
      <c r="BT715" s="63"/>
      <c r="BU715" s="63"/>
      <c r="BV715" s="63"/>
      <c r="BW715" s="63"/>
      <c r="BX715" s="63"/>
      <c r="BY715" s="63"/>
      <c r="BZ715" s="63"/>
      <c r="CA715" s="63"/>
      <c r="CB715" s="63"/>
      <c r="CC715" s="63"/>
      <c r="CD715" s="63"/>
      <c r="CE715" s="63"/>
      <c r="CF715" s="63"/>
      <c r="CG715" s="63"/>
      <c r="CH715" s="63"/>
      <c r="CI715" s="120"/>
      <c r="CJ715" s="120"/>
      <c r="CK715" s="120"/>
      <c r="CL715" s="120"/>
      <c r="CM715" s="120"/>
      <c r="CN715" s="120"/>
    </row>
    <row r="716" spans="2:92" x14ac:dyDescent="0.25">
      <c r="B716" s="63" t="str">
        <f t="shared" si="118"/>
        <v/>
      </c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4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  <c r="BQ716" s="63"/>
      <c r="BR716" s="63"/>
      <c r="BS716" s="63"/>
      <c r="BT716" s="63"/>
      <c r="BU716" s="63"/>
      <c r="BV716" s="63"/>
      <c r="BW716" s="63"/>
      <c r="BX716" s="63"/>
      <c r="BY716" s="63"/>
      <c r="BZ716" s="63"/>
      <c r="CA716" s="63"/>
      <c r="CB716" s="63"/>
      <c r="CC716" s="63"/>
      <c r="CD716" s="63"/>
      <c r="CE716" s="63"/>
      <c r="CF716" s="63"/>
      <c r="CG716" s="63"/>
      <c r="CH716" s="63"/>
      <c r="CI716" s="120"/>
      <c r="CJ716" s="120"/>
      <c r="CK716" s="120"/>
      <c r="CL716" s="120"/>
      <c r="CM716" s="120"/>
      <c r="CN716" s="120"/>
    </row>
    <row r="717" spans="2:92" x14ac:dyDescent="0.25">
      <c r="B717" s="63" t="str">
        <f t="shared" si="118"/>
        <v/>
      </c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4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  <c r="BQ717" s="63"/>
      <c r="BR717" s="63"/>
      <c r="BS717" s="63"/>
      <c r="BT717" s="63"/>
      <c r="BU717" s="63"/>
      <c r="BV717" s="63"/>
      <c r="BW717" s="63"/>
      <c r="BX717" s="63"/>
      <c r="BY717" s="63"/>
      <c r="BZ717" s="63"/>
      <c r="CA717" s="63"/>
      <c r="CB717" s="63"/>
      <c r="CC717" s="63"/>
      <c r="CD717" s="63"/>
      <c r="CE717" s="63"/>
      <c r="CF717" s="63"/>
      <c r="CG717" s="63"/>
      <c r="CH717" s="63"/>
      <c r="CI717" s="120"/>
      <c r="CJ717" s="120"/>
      <c r="CK717" s="120"/>
      <c r="CL717" s="120"/>
      <c r="CM717" s="120"/>
      <c r="CN717" s="120"/>
    </row>
    <row r="718" spans="2:92" x14ac:dyDescent="0.25">
      <c r="B718" s="63" t="str">
        <f t="shared" si="118"/>
        <v/>
      </c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4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  <c r="BQ718" s="63"/>
      <c r="BR718" s="63"/>
      <c r="BS718" s="63"/>
      <c r="BT718" s="63"/>
      <c r="BU718" s="63"/>
      <c r="BV718" s="63"/>
      <c r="BW718" s="63"/>
      <c r="BX718" s="63"/>
      <c r="BY718" s="63"/>
      <c r="BZ718" s="63"/>
      <c r="CA718" s="63"/>
      <c r="CB718" s="63"/>
      <c r="CC718" s="63"/>
      <c r="CD718" s="63"/>
      <c r="CE718" s="63"/>
      <c r="CF718" s="63"/>
      <c r="CG718" s="63"/>
      <c r="CH718" s="63"/>
      <c r="CI718" s="120"/>
      <c r="CJ718" s="120"/>
      <c r="CK718" s="120"/>
      <c r="CL718" s="120"/>
      <c r="CM718" s="120"/>
      <c r="CN718" s="120"/>
    </row>
    <row r="719" spans="2:92" x14ac:dyDescent="0.25">
      <c r="B719" s="63" t="str">
        <f t="shared" si="118"/>
        <v/>
      </c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4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  <c r="BQ719" s="63"/>
      <c r="BR719" s="63"/>
      <c r="BS719" s="63"/>
      <c r="BT719" s="63"/>
      <c r="BU719" s="63"/>
      <c r="BV719" s="63"/>
      <c r="BW719" s="63"/>
      <c r="BX719" s="63"/>
      <c r="BY719" s="63"/>
      <c r="BZ719" s="63"/>
      <c r="CA719" s="63"/>
      <c r="CB719" s="63"/>
      <c r="CC719" s="63"/>
      <c r="CD719" s="63"/>
      <c r="CE719" s="63"/>
      <c r="CF719" s="63"/>
      <c r="CG719" s="63"/>
      <c r="CH719" s="63"/>
      <c r="CI719" s="120"/>
      <c r="CJ719" s="120"/>
      <c r="CK719" s="120"/>
      <c r="CL719" s="120"/>
      <c r="CM719" s="120"/>
      <c r="CN719" s="120"/>
    </row>
    <row r="720" spans="2:92" x14ac:dyDescent="0.25">
      <c r="B720" s="63" t="str">
        <f t="shared" si="118"/>
        <v/>
      </c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4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  <c r="BQ720" s="63"/>
      <c r="BR720" s="63"/>
      <c r="BS720" s="63"/>
      <c r="BT720" s="63"/>
      <c r="BU720" s="63"/>
      <c r="BV720" s="63"/>
      <c r="BW720" s="63"/>
      <c r="BX720" s="63"/>
      <c r="BY720" s="63"/>
      <c r="BZ720" s="63"/>
      <c r="CA720" s="63"/>
      <c r="CB720" s="63"/>
      <c r="CC720" s="63"/>
      <c r="CD720" s="63"/>
      <c r="CE720" s="63"/>
      <c r="CF720" s="63"/>
      <c r="CG720" s="63"/>
      <c r="CH720" s="63"/>
      <c r="CI720" s="120"/>
      <c r="CJ720" s="120"/>
      <c r="CK720" s="120"/>
      <c r="CL720" s="120"/>
      <c r="CM720" s="120"/>
      <c r="CN720" s="120"/>
    </row>
    <row r="721" spans="2:92" x14ac:dyDescent="0.25">
      <c r="B721" s="63" t="str">
        <f t="shared" si="118"/>
        <v/>
      </c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4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  <c r="BQ721" s="63"/>
      <c r="BR721" s="63"/>
      <c r="BS721" s="63"/>
      <c r="BT721" s="63"/>
      <c r="BU721" s="63"/>
      <c r="BV721" s="63"/>
      <c r="BW721" s="63"/>
      <c r="BX721" s="63"/>
      <c r="BY721" s="63"/>
      <c r="BZ721" s="63"/>
      <c r="CA721" s="63"/>
      <c r="CB721" s="63"/>
      <c r="CC721" s="63"/>
      <c r="CD721" s="63"/>
      <c r="CE721" s="63"/>
      <c r="CF721" s="63"/>
      <c r="CG721" s="63"/>
      <c r="CH721" s="63"/>
      <c r="CI721" s="120"/>
      <c r="CJ721" s="120"/>
      <c r="CK721" s="120"/>
      <c r="CL721" s="120"/>
      <c r="CM721" s="120"/>
      <c r="CN721" s="120"/>
    </row>
    <row r="722" spans="2:92" x14ac:dyDescent="0.25">
      <c r="B722" s="63" t="str">
        <f t="shared" si="118"/>
        <v/>
      </c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4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  <c r="BQ722" s="63"/>
      <c r="BR722" s="63"/>
      <c r="BS722" s="63"/>
      <c r="BT722" s="63"/>
      <c r="BU722" s="63"/>
      <c r="BV722" s="63"/>
      <c r="BW722" s="63"/>
      <c r="BX722" s="63"/>
      <c r="BY722" s="63"/>
      <c r="BZ722" s="63"/>
      <c r="CA722" s="63"/>
      <c r="CB722" s="63"/>
      <c r="CC722" s="63"/>
      <c r="CD722" s="63"/>
      <c r="CE722" s="63"/>
      <c r="CF722" s="63"/>
      <c r="CG722" s="63"/>
      <c r="CH722" s="63"/>
      <c r="CI722" s="120"/>
      <c r="CJ722" s="120"/>
      <c r="CK722" s="120"/>
      <c r="CL722" s="120"/>
      <c r="CM722" s="120"/>
      <c r="CN722" s="120"/>
    </row>
    <row r="723" spans="2:92" x14ac:dyDescent="0.25">
      <c r="B723" s="63" t="str">
        <f t="shared" si="118"/>
        <v/>
      </c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4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  <c r="BQ723" s="63"/>
      <c r="BR723" s="63"/>
      <c r="BS723" s="63"/>
      <c r="BT723" s="63"/>
      <c r="BU723" s="63"/>
      <c r="BV723" s="63"/>
      <c r="BW723" s="63"/>
      <c r="BX723" s="63"/>
      <c r="BY723" s="63"/>
      <c r="BZ723" s="63"/>
      <c r="CA723" s="63"/>
      <c r="CB723" s="63"/>
      <c r="CC723" s="63"/>
      <c r="CD723" s="63"/>
      <c r="CE723" s="63"/>
      <c r="CF723" s="63"/>
      <c r="CG723" s="63"/>
      <c r="CH723" s="63"/>
      <c r="CI723" s="120"/>
      <c r="CJ723" s="120"/>
      <c r="CK723" s="120"/>
      <c r="CL723" s="120"/>
      <c r="CM723" s="120"/>
      <c r="CN723" s="120"/>
    </row>
    <row r="724" spans="2:92" x14ac:dyDescent="0.25">
      <c r="B724" s="63" t="str">
        <f t="shared" si="118"/>
        <v/>
      </c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4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  <c r="BQ724" s="63"/>
      <c r="BR724" s="63"/>
      <c r="BS724" s="63"/>
      <c r="BT724" s="63"/>
      <c r="BU724" s="63"/>
      <c r="BV724" s="63"/>
      <c r="BW724" s="63"/>
      <c r="BX724" s="63"/>
      <c r="BY724" s="63"/>
      <c r="BZ724" s="63"/>
      <c r="CA724" s="63"/>
      <c r="CB724" s="63"/>
      <c r="CC724" s="63"/>
      <c r="CD724" s="63"/>
      <c r="CE724" s="63"/>
      <c r="CF724" s="63"/>
      <c r="CG724" s="63"/>
      <c r="CH724" s="63"/>
      <c r="CI724" s="120"/>
      <c r="CJ724" s="120"/>
      <c r="CK724" s="120"/>
      <c r="CL724" s="120"/>
      <c r="CM724" s="120"/>
      <c r="CN724" s="120"/>
    </row>
    <row r="725" spans="2:92" x14ac:dyDescent="0.25">
      <c r="B725" s="63" t="str">
        <f t="shared" si="118"/>
        <v/>
      </c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4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  <c r="BQ725" s="63"/>
      <c r="BR725" s="63"/>
      <c r="BS725" s="63"/>
      <c r="BT725" s="63"/>
      <c r="BU725" s="63"/>
      <c r="BV725" s="63"/>
      <c r="BW725" s="63"/>
      <c r="BX725" s="63"/>
      <c r="BY725" s="63"/>
      <c r="BZ725" s="63"/>
      <c r="CA725" s="63"/>
      <c r="CB725" s="63"/>
      <c r="CC725" s="63"/>
      <c r="CD725" s="63"/>
      <c r="CE725" s="63"/>
      <c r="CF725" s="63"/>
      <c r="CG725" s="63"/>
      <c r="CH725" s="63"/>
      <c r="CI725" s="120"/>
      <c r="CJ725" s="120"/>
      <c r="CK725" s="120"/>
      <c r="CL725" s="120"/>
      <c r="CM725" s="120"/>
      <c r="CN725" s="120"/>
    </row>
    <row r="726" spans="2:92" x14ac:dyDescent="0.25">
      <c r="B726" s="63" t="str">
        <f t="shared" si="118"/>
        <v/>
      </c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4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  <c r="BQ726" s="63"/>
      <c r="BR726" s="63"/>
      <c r="BS726" s="63"/>
      <c r="BT726" s="63"/>
      <c r="BU726" s="63"/>
      <c r="BV726" s="63"/>
      <c r="BW726" s="63"/>
      <c r="BX726" s="63"/>
      <c r="BY726" s="63"/>
      <c r="BZ726" s="63"/>
      <c r="CA726" s="63"/>
      <c r="CB726" s="63"/>
      <c r="CC726" s="63"/>
      <c r="CD726" s="63"/>
      <c r="CE726" s="63"/>
      <c r="CF726" s="63"/>
      <c r="CG726" s="63"/>
      <c r="CH726" s="63"/>
      <c r="CI726" s="120"/>
      <c r="CJ726" s="120"/>
      <c r="CK726" s="120"/>
      <c r="CL726" s="120"/>
      <c r="CM726" s="120"/>
      <c r="CN726" s="120"/>
    </row>
    <row r="727" spans="2:92" x14ac:dyDescent="0.25">
      <c r="B727" s="63" t="str">
        <f t="shared" si="118"/>
        <v/>
      </c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4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  <c r="BQ727" s="63"/>
      <c r="BR727" s="63"/>
      <c r="BS727" s="63"/>
      <c r="BT727" s="63"/>
      <c r="BU727" s="63"/>
      <c r="BV727" s="63"/>
      <c r="BW727" s="63"/>
      <c r="BX727" s="63"/>
      <c r="BY727" s="63"/>
      <c r="BZ727" s="63"/>
      <c r="CA727" s="63"/>
      <c r="CB727" s="63"/>
      <c r="CC727" s="63"/>
      <c r="CD727" s="63"/>
      <c r="CE727" s="63"/>
      <c r="CF727" s="63"/>
      <c r="CG727" s="63"/>
      <c r="CH727" s="63"/>
      <c r="CI727" s="120"/>
      <c r="CJ727" s="120"/>
      <c r="CK727" s="120"/>
      <c r="CL727" s="120"/>
      <c r="CM727" s="120"/>
      <c r="CN727" s="120"/>
    </row>
    <row r="728" spans="2:92" x14ac:dyDescent="0.25">
      <c r="B728" s="63" t="str">
        <f t="shared" si="118"/>
        <v/>
      </c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4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  <c r="BQ728" s="63"/>
      <c r="BR728" s="63"/>
      <c r="BS728" s="63"/>
      <c r="BT728" s="63"/>
      <c r="BU728" s="63"/>
      <c r="BV728" s="63"/>
      <c r="BW728" s="63"/>
      <c r="BX728" s="63"/>
      <c r="BY728" s="63"/>
      <c r="BZ728" s="63"/>
      <c r="CA728" s="63"/>
      <c r="CB728" s="63"/>
      <c r="CC728" s="63"/>
      <c r="CD728" s="63"/>
      <c r="CE728" s="63"/>
      <c r="CF728" s="63"/>
      <c r="CG728" s="63"/>
      <c r="CH728" s="63"/>
      <c r="CI728" s="120"/>
      <c r="CJ728" s="120"/>
      <c r="CK728" s="120"/>
      <c r="CL728" s="120"/>
      <c r="CM728" s="120"/>
      <c r="CN728" s="120"/>
    </row>
    <row r="729" spans="2:92" x14ac:dyDescent="0.25">
      <c r="B729" s="63" t="str">
        <f t="shared" si="118"/>
        <v/>
      </c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4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  <c r="BQ729" s="63"/>
      <c r="BR729" s="63"/>
      <c r="BS729" s="63"/>
      <c r="BT729" s="63"/>
      <c r="BU729" s="63"/>
      <c r="BV729" s="63"/>
      <c r="BW729" s="63"/>
      <c r="BX729" s="63"/>
      <c r="BY729" s="63"/>
      <c r="BZ729" s="63"/>
      <c r="CA729" s="63"/>
      <c r="CB729" s="63"/>
      <c r="CC729" s="63"/>
      <c r="CD729" s="63"/>
      <c r="CE729" s="63"/>
      <c r="CF729" s="63"/>
      <c r="CG729" s="63"/>
      <c r="CH729" s="63"/>
      <c r="CI729" s="120"/>
      <c r="CJ729" s="120"/>
      <c r="CK729" s="120"/>
      <c r="CL729" s="120"/>
      <c r="CM729" s="120"/>
      <c r="CN729" s="120"/>
    </row>
    <row r="730" spans="2:92" x14ac:dyDescent="0.25">
      <c r="B730" s="63" t="str">
        <f t="shared" si="118"/>
        <v/>
      </c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4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  <c r="BQ730" s="63"/>
      <c r="BR730" s="63"/>
      <c r="BS730" s="63"/>
      <c r="BT730" s="63"/>
      <c r="BU730" s="63"/>
      <c r="BV730" s="63"/>
      <c r="BW730" s="63"/>
      <c r="BX730" s="63"/>
      <c r="BY730" s="63"/>
      <c r="BZ730" s="63"/>
      <c r="CA730" s="63"/>
      <c r="CB730" s="63"/>
      <c r="CC730" s="63"/>
      <c r="CD730" s="63"/>
      <c r="CE730" s="63"/>
      <c r="CF730" s="63"/>
      <c r="CG730" s="63"/>
      <c r="CH730" s="63"/>
      <c r="CI730" s="120"/>
      <c r="CJ730" s="120"/>
      <c r="CK730" s="120"/>
      <c r="CL730" s="120"/>
      <c r="CM730" s="120"/>
      <c r="CN730" s="120"/>
    </row>
    <row r="731" spans="2:92" x14ac:dyDescent="0.25">
      <c r="B731" s="63" t="str">
        <f t="shared" si="118"/>
        <v/>
      </c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4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  <c r="BQ731" s="63"/>
      <c r="BR731" s="63"/>
      <c r="BS731" s="63"/>
      <c r="BT731" s="63"/>
      <c r="BU731" s="63"/>
      <c r="BV731" s="63"/>
      <c r="BW731" s="63"/>
      <c r="BX731" s="63"/>
      <c r="BY731" s="63"/>
      <c r="BZ731" s="63"/>
      <c r="CA731" s="63"/>
      <c r="CB731" s="63"/>
      <c r="CC731" s="63"/>
      <c r="CD731" s="63"/>
      <c r="CE731" s="63"/>
      <c r="CF731" s="63"/>
      <c r="CG731" s="63"/>
      <c r="CH731" s="63"/>
      <c r="CI731" s="120"/>
      <c r="CJ731" s="120"/>
      <c r="CK731" s="120"/>
      <c r="CL731" s="120"/>
      <c r="CM731" s="120"/>
      <c r="CN731" s="120"/>
    </row>
    <row r="732" spans="2:92" x14ac:dyDescent="0.25">
      <c r="B732" s="63" t="str">
        <f t="shared" si="118"/>
        <v/>
      </c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4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  <c r="BQ732" s="63"/>
      <c r="BR732" s="63"/>
      <c r="BS732" s="63"/>
      <c r="BT732" s="63"/>
      <c r="BU732" s="63"/>
      <c r="BV732" s="63"/>
      <c r="BW732" s="63"/>
      <c r="BX732" s="63"/>
      <c r="BY732" s="63"/>
      <c r="BZ732" s="63"/>
      <c r="CA732" s="63"/>
      <c r="CB732" s="63"/>
      <c r="CC732" s="63"/>
      <c r="CD732" s="63"/>
      <c r="CE732" s="63"/>
      <c r="CF732" s="63"/>
      <c r="CG732" s="63"/>
      <c r="CH732" s="63"/>
      <c r="CI732" s="120"/>
      <c r="CJ732" s="120"/>
      <c r="CK732" s="120"/>
      <c r="CL732" s="120"/>
      <c r="CM732" s="120"/>
      <c r="CN732" s="120"/>
    </row>
    <row r="733" spans="2:92" x14ac:dyDescent="0.25">
      <c r="B733" s="63" t="str">
        <f t="shared" si="118"/>
        <v/>
      </c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4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  <c r="BQ733" s="63"/>
      <c r="BR733" s="63"/>
      <c r="BS733" s="63"/>
      <c r="BT733" s="63"/>
      <c r="BU733" s="63"/>
      <c r="BV733" s="63"/>
      <c r="BW733" s="63"/>
      <c r="BX733" s="63"/>
      <c r="BY733" s="63"/>
      <c r="BZ733" s="63"/>
      <c r="CA733" s="63"/>
      <c r="CB733" s="63"/>
      <c r="CC733" s="63"/>
      <c r="CD733" s="63"/>
      <c r="CE733" s="63"/>
      <c r="CF733" s="63"/>
      <c r="CG733" s="63"/>
      <c r="CH733" s="63"/>
      <c r="CI733" s="120"/>
      <c r="CJ733" s="120"/>
      <c r="CK733" s="120"/>
      <c r="CL733" s="120"/>
      <c r="CM733" s="120"/>
      <c r="CN733" s="120"/>
    </row>
    <row r="734" spans="2:92" x14ac:dyDescent="0.25">
      <c r="B734" s="63" t="str">
        <f t="shared" si="118"/>
        <v/>
      </c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4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  <c r="BQ734" s="63"/>
      <c r="BR734" s="63"/>
      <c r="BS734" s="63"/>
      <c r="BT734" s="63"/>
      <c r="BU734" s="63"/>
      <c r="BV734" s="63"/>
      <c r="BW734" s="63"/>
      <c r="BX734" s="63"/>
      <c r="BY734" s="63"/>
      <c r="BZ734" s="63"/>
      <c r="CA734" s="63"/>
      <c r="CB734" s="63"/>
      <c r="CC734" s="63"/>
      <c r="CD734" s="63"/>
      <c r="CE734" s="63"/>
      <c r="CF734" s="63"/>
      <c r="CG734" s="63"/>
      <c r="CH734" s="63"/>
      <c r="CI734" s="120"/>
      <c r="CJ734" s="120"/>
      <c r="CK734" s="120"/>
      <c r="CL734" s="120"/>
      <c r="CM734" s="120"/>
      <c r="CN734" s="120"/>
    </row>
    <row r="735" spans="2:92" x14ac:dyDescent="0.25">
      <c r="B735" s="63" t="str">
        <f t="shared" si="118"/>
        <v/>
      </c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4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  <c r="BQ735" s="63"/>
      <c r="BR735" s="63"/>
      <c r="BS735" s="63"/>
      <c r="BT735" s="63"/>
      <c r="BU735" s="63"/>
      <c r="BV735" s="63"/>
      <c r="BW735" s="63"/>
      <c r="BX735" s="63"/>
      <c r="BY735" s="63"/>
      <c r="BZ735" s="63"/>
      <c r="CA735" s="63"/>
      <c r="CB735" s="63"/>
      <c r="CC735" s="63"/>
      <c r="CD735" s="63"/>
      <c r="CE735" s="63"/>
      <c r="CF735" s="63"/>
      <c r="CG735" s="63"/>
      <c r="CH735" s="63"/>
      <c r="CI735" s="120"/>
      <c r="CJ735" s="120"/>
      <c r="CK735" s="120"/>
      <c r="CL735" s="120"/>
      <c r="CM735" s="120"/>
      <c r="CN735" s="120"/>
    </row>
    <row r="736" spans="2:92" x14ac:dyDescent="0.25">
      <c r="B736" s="63" t="str">
        <f t="shared" si="118"/>
        <v/>
      </c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4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  <c r="BQ736" s="63"/>
      <c r="BR736" s="63"/>
      <c r="BS736" s="63"/>
      <c r="BT736" s="63"/>
      <c r="BU736" s="63"/>
      <c r="BV736" s="63"/>
      <c r="BW736" s="63"/>
      <c r="BX736" s="63"/>
      <c r="BY736" s="63"/>
      <c r="BZ736" s="63"/>
      <c r="CA736" s="63"/>
      <c r="CB736" s="63"/>
      <c r="CC736" s="63"/>
      <c r="CD736" s="63"/>
      <c r="CE736" s="63"/>
      <c r="CF736" s="63"/>
      <c r="CG736" s="63"/>
      <c r="CH736" s="63"/>
      <c r="CI736" s="120"/>
      <c r="CJ736" s="120"/>
      <c r="CK736" s="120"/>
      <c r="CL736" s="120"/>
      <c r="CM736" s="120"/>
      <c r="CN736" s="120"/>
    </row>
    <row r="737" spans="2:92" x14ac:dyDescent="0.25">
      <c r="B737" s="63" t="str">
        <f t="shared" si="118"/>
        <v/>
      </c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4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  <c r="BQ737" s="63"/>
      <c r="BR737" s="63"/>
      <c r="BS737" s="63"/>
      <c r="BT737" s="63"/>
      <c r="BU737" s="63"/>
      <c r="BV737" s="63"/>
      <c r="BW737" s="63"/>
      <c r="BX737" s="63"/>
      <c r="BY737" s="63"/>
      <c r="BZ737" s="63"/>
      <c r="CA737" s="63"/>
      <c r="CB737" s="63"/>
      <c r="CC737" s="63"/>
      <c r="CD737" s="63"/>
      <c r="CE737" s="63"/>
      <c r="CF737" s="63"/>
      <c r="CG737" s="63"/>
      <c r="CH737" s="63"/>
      <c r="CI737" s="120"/>
      <c r="CJ737" s="120"/>
      <c r="CK737" s="120"/>
      <c r="CL737" s="120"/>
      <c r="CM737" s="120"/>
      <c r="CN737" s="120"/>
    </row>
    <row r="738" spans="2:92" x14ac:dyDescent="0.25">
      <c r="B738" s="63" t="str">
        <f t="shared" si="118"/>
        <v/>
      </c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4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  <c r="BQ738" s="63"/>
      <c r="BR738" s="63"/>
      <c r="BS738" s="63"/>
      <c r="BT738" s="63"/>
      <c r="BU738" s="63"/>
      <c r="BV738" s="63"/>
      <c r="BW738" s="63"/>
      <c r="BX738" s="63"/>
      <c r="BY738" s="63"/>
      <c r="BZ738" s="63"/>
      <c r="CA738" s="63"/>
      <c r="CB738" s="63"/>
      <c r="CC738" s="63"/>
      <c r="CD738" s="63"/>
      <c r="CE738" s="63"/>
      <c r="CF738" s="63"/>
      <c r="CG738" s="63"/>
      <c r="CH738" s="63"/>
      <c r="CI738" s="120"/>
      <c r="CJ738" s="120"/>
      <c r="CK738" s="120"/>
      <c r="CL738" s="120"/>
      <c r="CM738" s="120"/>
      <c r="CN738" s="120"/>
    </row>
    <row r="739" spans="2:92" x14ac:dyDescent="0.25">
      <c r="B739" s="63" t="str">
        <f t="shared" si="118"/>
        <v/>
      </c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4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  <c r="BQ739" s="63"/>
      <c r="BR739" s="63"/>
      <c r="BS739" s="63"/>
      <c r="BT739" s="63"/>
      <c r="BU739" s="63"/>
      <c r="BV739" s="63"/>
      <c r="BW739" s="63"/>
      <c r="BX739" s="63"/>
      <c r="BY739" s="63"/>
      <c r="BZ739" s="63"/>
      <c r="CA739" s="63"/>
      <c r="CB739" s="63"/>
      <c r="CC739" s="63"/>
      <c r="CD739" s="63"/>
      <c r="CE739" s="63"/>
      <c r="CF739" s="63"/>
      <c r="CG739" s="63"/>
      <c r="CH739" s="63"/>
      <c r="CI739" s="120"/>
      <c r="CJ739" s="120"/>
      <c r="CK739" s="120"/>
      <c r="CL739" s="120"/>
      <c r="CM739" s="120"/>
      <c r="CN739" s="120"/>
    </row>
    <row r="740" spans="2:92" x14ac:dyDescent="0.25">
      <c r="B740" s="63" t="str">
        <f t="shared" si="118"/>
        <v/>
      </c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4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  <c r="BQ740" s="63"/>
      <c r="BR740" s="63"/>
      <c r="BS740" s="63"/>
      <c r="BT740" s="63"/>
      <c r="BU740" s="63"/>
      <c r="BV740" s="63"/>
      <c r="BW740" s="63"/>
      <c r="BX740" s="63"/>
      <c r="BY740" s="63"/>
      <c r="BZ740" s="63"/>
      <c r="CA740" s="63"/>
      <c r="CB740" s="63"/>
      <c r="CC740" s="63"/>
      <c r="CD740" s="63"/>
      <c r="CE740" s="63"/>
      <c r="CF740" s="63"/>
      <c r="CG740" s="63"/>
      <c r="CH740" s="63"/>
      <c r="CI740" s="120"/>
      <c r="CJ740" s="120"/>
      <c r="CK740" s="120"/>
      <c r="CL740" s="120"/>
      <c r="CM740" s="120"/>
      <c r="CN740" s="120"/>
    </row>
    <row r="741" spans="2:92" x14ac:dyDescent="0.25">
      <c r="B741" s="63" t="str">
        <f t="shared" si="118"/>
        <v/>
      </c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4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  <c r="BQ741" s="63"/>
      <c r="BR741" s="63"/>
      <c r="BS741" s="63"/>
      <c r="BT741" s="63"/>
      <c r="BU741" s="63"/>
      <c r="BV741" s="63"/>
      <c r="BW741" s="63"/>
      <c r="BX741" s="63"/>
      <c r="BY741" s="63"/>
      <c r="BZ741" s="63"/>
      <c r="CA741" s="63"/>
      <c r="CB741" s="63"/>
      <c r="CC741" s="63"/>
      <c r="CD741" s="63"/>
      <c r="CE741" s="63"/>
      <c r="CF741" s="63"/>
      <c r="CG741" s="63"/>
      <c r="CH741" s="63"/>
      <c r="CI741" s="120"/>
      <c r="CJ741" s="120"/>
      <c r="CK741" s="120"/>
      <c r="CL741" s="120"/>
      <c r="CM741" s="120"/>
      <c r="CN741" s="120"/>
    </row>
    <row r="742" spans="2:92" x14ac:dyDescent="0.25">
      <c r="B742" s="63" t="str">
        <f t="shared" si="118"/>
        <v/>
      </c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4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  <c r="BQ742" s="63"/>
      <c r="BR742" s="63"/>
      <c r="BS742" s="63"/>
      <c r="BT742" s="63"/>
      <c r="BU742" s="63"/>
      <c r="BV742" s="63"/>
      <c r="BW742" s="63"/>
      <c r="BX742" s="63"/>
      <c r="BY742" s="63"/>
      <c r="BZ742" s="63"/>
      <c r="CA742" s="63"/>
      <c r="CB742" s="63"/>
      <c r="CC742" s="63"/>
      <c r="CD742" s="63"/>
      <c r="CE742" s="63"/>
      <c r="CF742" s="63"/>
      <c r="CG742" s="63"/>
      <c r="CH742" s="63"/>
      <c r="CI742" s="120"/>
      <c r="CJ742" s="120"/>
      <c r="CK742" s="120"/>
      <c r="CL742" s="120"/>
      <c r="CM742" s="120"/>
      <c r="CN742" s="120"/>
    </row>
    <row r="743" spans="2:92" x14ac:dyDescent="0.25">
      <c r="B743" s="63" t="str">
        <f t="shared" si="118"/>
        <v/>
      </c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4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  <c r="BQ743" s="63"/>
      <c r="BR743" s="63"/>
      <c r="BS743" s="63"/>
      <c r="BT743" s="63"/>
      <c r="BU743" s="63"/>
      <c r="BV743" s="63"/>
      <c r="BW743" s="63"/>
      <c r="BX743" s="63"/>
      <c r="BY743" s="63"/>
      <c r="BZ743" s="63"/>
      <c r="CA743" s="63"/>
      <c r="CB743" s="63"/>
      <c r="CC743" s="63"/>
      <c r="CD743" s="63"/>
      <c r="CE743" s="63"/>
      <c r="CF743" s="63"/>
      <c r="CG743" s="63"/>
      <c r="CH743" s="63"/>
      <c r="CI743" s="120"/>
      <c r="CJ743" s="120"/>
      <c r="CK743" s="120"/>
      <c r="CL743" s="120"/>
      <c r="CM743" s="120"/>
      <c r="CN743" s="120"/>
    </row>
    <row r="744" spans="2:92" x14ac:dyDescent="0.25">
      <c r="B744" s="63" t="str">
        <f t="shared" si="118"/>
        <v/>
      </c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4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  <c r="BQ744" s="63"/>
      <c r="BR744" s="63"/>
      <c r="BS744" s="63"/>
      <c r="BT744" s="63"/>
      <c r="BU744" s="63"/>
      <c r="BV744" s="63"/>
      <c r="BW744" s="63"/>
      <c r="BX744" s="63"/>
      <c r="BY744" s="63"/>
      <c r="BZ744" s="63"/>
      <c r="CA744" s="63"/>
      <c r="CB744" s="63"/>
      <c r="CC744" s="63"/>
      <c r="CD744" s="63"/>
      <c r="CE744" s="63"/>
      <c r="CF744" s="63"/>
      <c r="CG744" s="63"/>
      <c r="CH744" s="63"/>
      <c r="CI744" s="120"/>
      <c r="CJ744" s="120"/>
      <c r="CK744" s="120"/>
      <c r="CL744" s="120"/>
      <c r="CM744" s="120"/>
      <c r="CN744" s="120"/>
    </row>
    <row r="745" spans="2:92" x14ac:dyDescent="0.25">
      <c r="B745" s="63" t="str">
        <f t="shared" si="118"/>
        <v/>
      </c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4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  <c r="BQ745" s="63"/>
      <c r="BR745" s="63"/>
      <c r="BS745" s="63"/>
      <c r="BT745" s="63"/>
      <c r="BU745" s="63"/>
      <c r="BV745" s="63"/>
      <c r="BW745" s="63"/>
      <c r="BX745" s="63"/>
      <c r="BY745" s="63"/>
      <c r="BZ745" s="63"/>
      <c r="CA745" s="63"/>
      <c r="CB745" s="63"/>
      <c r="CC745" s="63"/>
      <c r="CD745" s="63"/>
      <c r="CE745" s="63"/>
      <c r="CF745" s="63"/>
      <c r="CG745" s="63"/>
      <c r="CH745" s="63"/>
      <c r="CI745" s="120"/>
      <c r="CJ745" s="120"/>
      <c r="CK745" s="120"/>
      <c r="CL745" s="120"/>
      <c r="CM745" s="120"/>
      <c r="CN745" s="120"/>
    </row>
    <row r="746" spans="2:92" x14ac:dyDescent="0.25">
      <c r="B746" s="63" t="str">
        <f t="shared" si="118"/>
        <v/>
      </c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4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  <c r="BQ746" s="63"/>
      <c r="BR746" s="63"/>
      <c r="BS746" s="63"/>
      <c r="BT746" s="63"/>
      <c r="BU746" s="63"/>
      <c r="BV746" s="63"/>
      <c r="BW746" s="63"/>
      <c r="BX746" s="63"/>
      <c r="BY746" s="63"/>
      <c r="BZ746" s="63"/>
      <c r="CA746" s="63"/>
      <c r="CB746" s="63"/>
      <c r="CC746" s="63"/>
      <c r="CD746" s="63"/>
      <c r="CE746" s="63"/>
      <c r="CF746" s="63"/>
      <c r="CG746" s="63"/>
      <c r="CH746" s="63"/>
      <c r="CI746" s="120"/>
      <c r="CJ746" s="120"/>
      <c r="CK746" s="120"/>
      <c r="CL746" s="120"/>
      <c r="CM746" s="120"/>
      <c r="CN746" s="120"/>
    </row>
    <row r="747" spans="2:92" x14ac:dyDescent="0.25">
      <c r="B747" s="63" t="str">
        <f t="shared" si="118"/>
        <v/>
      </c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4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  <c r="BQ747" s="63"/>
      <c r="BR747" s="63"/>
      <c r="BS747" s="63"/>
      <c r="BT747" s="63"/>
      <c r="BU747" s="63"/>
      <c r="BV747" s="63"/>
      <c r="BW747" s="63"/>
      <c r="BX747" s="63"/>
      <c r="BY747" s="63"/>
      <c r="BZ747" s="63"/>
      <c r="CA747" s="63"/>
      <c r="CB747" s="63"/>
      <c r="CC747" s="63"/>
      <c r="CD747" s="63"/>
      <c r="CE747" s="63"/>
      <c r="CF747" s="63"/>
      <c r="CG747" s="63"/>
      <c r="CH747" s="63"/>
      <c r="CI747" s="120"/>
      <c r="CJ747" s="120"/>
      <c r="CK747" s="120"/>
      <c r="CL747" s="120"/>
      <c r="CM747" s="120"/>
      <c r="CN747" s="120"/>
    </row>
    <row r="748" spans="2:92" x14ac:dyDescent="0.25">
      <c r="B748" s="63" t="str">
        <f t="shared" si="118"/>
        <v/>
      </c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4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  <c r="BQ748" s="63"/>
      <c r="BR748" s="63"/>
      <c r="BS748" s="63"/>
      <c r="BT748" s="63"/>
      <c r="BU748" s="63"/>
      <c r="BV748" s="63"/>
      <c r="BW748" s="63"/>
      <c r="BX748" s="63"/>
      <c r="BY748" s="63"/>
      <c r="BZ748" s="63"/>
      <c r="CA748" s="63"/>
      <c r="CB748" s="63"/>
      <c r="CC748" s="63"/>
      <c r="CD748" s="63"/>
      <c r="CE748" s="63"/>
      <c r="CF748" s="63"/>
      <c r="CG748" s="63"/>
      <c r="CH748" s="63"/>
      <c r="CI748" s="120"/>
      <c r="CJ748" s="120"/>
      <c r="CK748" s="120"/>
      <c r="CL748" s="120"/>
      <c r="CM748" s="120"/>
      <c r="CN748" s="120"/>
    </row>
    <row r="749" spans="2:92" x14ac:dyDescent="0.25">
      <c r="B749" s="63" t="str">
        <f t="shared" si="118"/>
        <v/>
      </c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4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  <c r="BQ749" s="63"/>
      <c r="BR749" s="63"/>
      <c r="BS749" s="63"/>
      <c r="BT749" s="63"/>
      <c r="BU749" s="63"/>
      <c r="BV749" s="63"/>
      <c r="BW749" s="63"/>
      <c r="BX749" s="63"/>
      <c r="BY749" s="63"/>
      <c r="BZ749" s="63"/>
      <c r="CA749" s="63"/>
      <c r="CB749" s="63"/>
      <c r="CC749" s="63"/>
      <c r="CD749" s="63"/>
      <c r="CE749" s="63"/>
      <c r="CF749" s="63"/>
      <c r="CG749" s="63"/>
      <c r="CH749" s="63"/>
      <c r="CI749" s="120"/>
      <c r="CJ749" s="120"/>
      <c r="CK749" s="120"/>
      <c r="CL749" s="120"/>
      <c r="CM749" s="120"/>
      <c r="CN749" s="120"/>
    </row>
    <row r="750" spans="2:92" x14ac:dyDescent="0.25">
      <c r="B750" s="63" t="str">
        <f t="shared" si="118"/>
        <v/>
      </c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4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  <c r="BQ750" s="63"/>
      <c r="BR750" s="63"/>
      <c r="BS750" s="63"/>
      <c r="BT750" s="63"/>
      <c r="BU750" s="63"/>
      <c r="BV750" s="63"/>
      <c r="BW750" s="63"/>
      <c r="BX750" s="63"/>
      <c r="BY750" s="63"/>
      <c r="BZ750" s="63"/>
      <c r="CA750" s="63"/>
      <c r="CB750" s="63"/>
      <c r="CC750" s="63"/>
      <c r="CD750" s="63"/>
      <c r="CE750" s="63"/>
      <c r="CF750" s="63"/>
      <c r="CG750" s="63"/>
      <c r="CH750" s="63"/>
      <c r="CI750" s="120"/>
      <c r="CJ750" s="120"/>
      <c r="CK750" s="120"/>
      <c r="CL750" s="120"/>
      <c r="CM750" s="120"/>
      <c r="CN750" s="120"/>
    </row>
    <row r="751" spans="2:92" x14ac:dyDescent="0.25">
      <c r="B751" s="63" t="str">
        <f t="shared" si="118"/>
        <v/>
      </c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4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  <c r="BQ751" s="63"/>
      <c r="BR751" s="63"/>
      <c r="BS751" s="63"/>
      <c r="BT751" s="63"/>
      <c r="BU751" s="63"/>
      <c r="BV751" s="63"/>
      <c r="BW751" s="63"/>
      <c r="BX751" s="63"/>
      <c r="BY751" s="63"/>
      <c r="BZ751" s="63"/>
      <c r="CA751" s="63"/>
      <c r="CB751" s="63"/>
      <c r="CC751" s="63"/>
      <c r="CD751" s="63"/>
      <c r="CE751" s="63"/>
      <c r="CF751" s="63"/>
      <c r="CG751" s="63"/>
      <c r="CH751" s="63"/>
      <c r="CI751" s="120"/>
      <c r="CJ751" s="120"/>
      <c r="CK751" s="120"/>
      <c r="CL751" s="120"/>
      <c r="CM751" s="120"/>
      <c r="CN751" s="120"/>
    </row>
    <row r="752" spans="2:92" x14ac:dyDescent="0.25">
      <c r="B752" s="63" t="str">
        <f t="shared" si="118"/>
        <v/>
      </c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4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  <c r="BQ752" s="63"/>
      <c r="BR752" s="63"/>
      <c r="BS752" s="63"/>
      <c r="BT752" s="63"/>
      <c r="BU752" s="63"/>
      <c r="BV752" s="63"/>
      <c r="BW752" s="63"/>
      <c r="BX752" s="63"/>
      <c r="BY752" s="63"/>
      <c r="BZ752" s="63"/>
      <c r="CA752" s="63"/>
      <c r="CB752" s="63"/>
      <c r="CC752" s="63"/>
      <c r="CD752" s="63"/>
      <c r="CE752" s="63"/>
      <c r="CF752" s="63"/>
      <c r="CG752" s="63"/>
      <c r="CH752" s="63"/>
      <c r="CI752" s="120"/>
      <c r="CJ752" s="120"/>
      <c r="CK752" s="120"/>
      <c r="CL752" s="120"/>
      <c r="CM752" s="120"/>
      <c r="CN752" s="120"/>
    </row>
    <row r="753" spans="2:92" x14ac:dyDescent="0.25">
      <c r="B753" s="63" t="str">
        <f t="shared" si="118"/>
        <v/>
      </c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4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  <c r="BQ753" s="63"/>
      <c r="BR753" s="63"/>
      <c r="BS753" s="63"/>
      <c r="BT753" s="63"/>
      <c r="BU753" s="63"/>
      <c r="BV753" s="63"/>
      <c r="BW753" s="63"/>
      <c r="BX753" s="63"/>
      <c r="BY753" s="63"/>
      <c r="BZ753" s="63"/>
      <c r="CA753" s="63"/>
      <c r="CB753" s="63"/>
      <c r="CC753" s="63"/>
      <c r="CD753" s="63"/>
      <c r="CE753" s="63"/>
      <c r="CF753" s="63"/>
      <c r="CG753" s="63"/>
      <c r="CH753" s="63"/>
      <c r="CI753" s="120"/>
      <c r="CJ753" s="120"/>
      <c r="CK753" s="120"/>
      <c r="CL753" s="120"/>
      <c r="CM753" s="120"/>
      <c r="CN753" s="120"/>
    </row>
    <row r="754" spans="2:92" x14ac:dyDescent="0.25">
      <c r="B754" s="63" t="str">
        <f t="shared" si="118"/>
        <v/>
      </c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4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  <c r="BQ754" s="63"/>
      <c r="BR754" s="63"/>
      <c r="BS754" s="63"/>
      <c r="BT754" s="63"/>
      <c r="BU754" s="63"/>
      <c r="BV754" s="63"/>
      <c r="BW754" s="63"/>
      <c r="BX754" s="63"/>
      <c r="BY754" s="63"/>
      <c r="BZ754" s="63"/>
      <c r="CA754" s="63"/>
      <c r="CB754" s="63"/>
      <c r="CC754" s="63"/>
      <c r="CD754" s="63"/>
      <c r="CE754" s="63"/>
      <c r="CF754" s="63"/>
      <c r="CG754" s="63"/>
      <c r="CH754" s="63"/>
      <c r="CI754" s="120"/>
      <c r="CJ754" s="120"/>
      <c r="CK754" s="120"/>
      <c r="CL754" s="120"/>
      <c r="CM754" s="120"/>
      <c r="CN754" s="120"/>
    </row>
    <row r="755" spans="2:92" x14ac:dyDescent="0.25">
      <c r="B755" s="63" t="str">
        <f t="shared" si="118"/>
        <v/>
      </c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4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  <c r="BQ755" s="63"/>
      <c r="BR755" s="63"/>
      <c r="BS755" s="63"/>
      <c r="BT755" s="63"/>
      <c r="BU755" s="63"/>
      <c r="BV755" s="63"/>
      <c r="BW755" s="63"/>
      <c r="BX755" s="63"/>
      <c r="BY755" s="63"/>
      <c r="BZ755" s="63"/>
      <c r="CA755" s="63"/>
      <c r="CB755" s="63"/>
      <c r="CC755" s="63"/>
      <c r="CD755" s="63"/>
      <c r="CE755" s="63"/>
      <c r="CF755" s="63"/>
      <c r="CG755" s="63"/>
      <c r="CH755" s="63"/>
      <c r="CI755" s="120"/>
      <c r="CJ755" s="120"/>
      <c r="CK755" s="120"/>
      <c r="CL755" s="120"/>
      <c r="CM755" s="120"/>
      <c r="CN755" s="120"/>
    </row>
    <row r="756" spans="2:92" x14ac:dyDescent="0.25">
      <c r="B756" s="63" t="str">
        <f t="shared" si="118"/>
        <v/>
      </c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4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  <c r="BQ756" s="63"/>
      <c r="BR756" s="63"/>
      <c r="BS756" s="63"/>
      <c r="BT756" s="63"/>
      <c r="BU756" s="63"/>
      <c r="BV756" s="63"/>
      <c r="BW756" s="63"/>
      <c r="BX756" s="63"/>
      <c r="BY756" s="63"/>
      <c r="BZ756" s="63"/>
      <c r="CA756" s="63"/>
      <c r="CB756" s="63"/>
      <c r="CC756" s="63"/>
      <c r="CD756" s="63"/>
      <c r="CE756" s="63"/>
      <c r="CF756" s="63"/>
      <c r="CG756" s="63"/>
      <c r="CH756" s="63"/>
      <c r="CI756" s="120"/>
      <c r="CJ756" s="120"/>
      <c r="CK756" s="120"/>
      <c r="CL756" s="120"/>
      <c r="CM756" s="120"/>
      <c r="CN756" s="120"/>
    </row>
    <row r="757" spans="2:92" x14ac:dyDescent="0.25">
      <c r="B757" s="63" t="str">
        <f t="shared" si="118"/>
        <v/>
      </c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4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  <c r="BQ757" s="63"/>
      <c r="BR757" s="63"/>
      <c r="BS757" s="63"/>
      <c r="BT757" s="63"/>
      <c r="BU757" s="63"/>
      <c r="BV757" s="63"/>
      <c r="BW757" s="63"/>
      <c r="BX757" s="63"/>
      <c r="BY757" s="63"/>
      <c r="BZ757" s="63"/>
      <c r="CA757" s="63"/>
      <c r="CB757" s="63"/>
      <c r="CC757" s="63"/>
      <c r="CD757" s="63"/>
      <c r="CE757" s="63"/>
      <c r="CF757" s="63"/>
      <c r="CG757" s="63"/>
      <c r="CH757" s="63"/>
      <c r="CI757" s="120"/>
      <c r="CJ757" s="120"/>
      <c r="CK757" s="120"/>
      <c r="CL757" s="120"/>
      <c r="CM757" s="120"/>
      <c r="CN757" s="120"/>
    </row>
    <row r="758" spans="2:92" x14ac:dyDescent="0.25">
      <c r="B758" s="63" t="str">
        <f t="shared" si="118"/>
        <v/>
      </c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4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  <c r="BQ758" s="63"/>
      <c r="BR758" s="63"/>
      <c r="BS758" s="63"/>
      <c r="BT758" s="63"/>
      <c r="BU758" s="63"/>
      <c r="BV758" s="63"/>
      <c r="BW758" s="63"/>
      <c r="BX758" s="63"/>
      <c r="BY758" s="63"/>
      <c r="BZ758" s="63"/>
      <c r="CA758" s="63"/>
      <c r="CB758" s="63"/>
      <c r="CC758" s="63"/>
      <c r="CD758" s="63"/>
      <c r="CE758" s="63"/>
      <c r="CF758" s="63"/>
      <c r="CG758" s="63"/>
      <c r="CH758" s="63"/>
      <c r="CI758" s="120"/>
      <c r="CJ758" s="120"/>
      <c r="CK758" s="120"/>
      <c r="CL758" s="120"/>
      <c r="CM758" s="120"/>
      <c r="CN758" s="120"/>
    </row>
    <row r="759" spans="2:92" x14ac:dyDescent="0.25">
      <c r="B759" s="63" t="str">
        <f t="shared" si="118"/>
        <v/>
      </c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4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  <c r="BQ759" s="63"/>
      <c r="BR759" s="63"/>
      <c r="BS759" s="63"/>
      <c r="BT759" s="63"/>
      <c r="BU759" s="63"/>
      <c r="BV759" s="63"/>
      <c r="BW759" s="63"/>
      <c r="BX759" s="63"/>
      <c r="BY759" s="63"/>
      <c r="BZ759" s="63"/>
      <c r="CA759" s="63"/>
      <c r="CB759" s="63"/>
      <c r="CC759" s="63"/>
      <c r="CD759" s="63"/>
      <c r="CE759" s="63"/>
      <c r="CF759" s="63"/>
      <c r="CG759" s="63"/>
      <c r="CH759" s="63"/>
      <c r="CI759" s="120"/>
      <c r="CJ759" s="120"/>
      <c r="CK759" s="120"/>
      <c r="CL759" s="120"/>
      <c r="CM759" s="120"/>
      <c r="CN759" s="120"/>
    </row>
    <row r="760" spans="2:92" x14ac:dyDescent="0.25">
      <c r="B760" s="63" t="str">
        <f t="shared" si="118"/>
        <v/>
      </c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4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  <c r="BQ760" s="63"/>
      <c r="BR760" s="63"/>
      <c r="BS760" s="63"/>
      <c r="BT760" s="63"/>
      <c r="BU760" s="63"/>
      <c r="BV760" s="63"/>
      <c r="BW760" s="63"/>
      <c r="BX760" s="63"/>
      <c r="BY760" s="63"/>
      <c r="BZ760" s="63"/>
      <c r="CA760" s="63"/>
      <c r="CB760" s="63"/>
      <c r="CC760" s="63"/>
      <c r="CD760" s="63"/>
      <c r="CE760" s="63"/>
      <c r="CF760" s="63"/>
      <c r="CG760" s="63"/>
      <c r="CH760" s="63"/>
      <c r="CI760" s="120"/>
      <c r="CJ760" s="120"/>
      <c r="CK760" s="120"/>
      <c r="CL760" s="120"/>
      <c r="CM760" s="120"/>
      <c r="CN760" s="120"/>
    </row>
    <row r="761" spans="2:92" x14ac:dyDescent="0.25">
      <c r="B761" s="63" t="str">
        <f t="shared" si="118"/>
        <v/>
      </c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4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  <c r="BQ761" s="63"/>
      <c r="BR761" s="63"/>
      <c r="BS761" s="63"/>
      <c r="BT761" s="63"/>
      <c r="BU761" s="63"/>
      <c r="BV761" s="63"/>
      <c r="BW761" s="63"/>
      <c r="BX761" s="63"/>
      <c r="BY761" s="63"/>
      <c r="BZ761" s="63"/>
      <c r="CA761" s="63"/>
      <c r="CB761" s="63"/>
      <c r="CC761" s="63"/>
      <c r="CD761" s="63"/>
      <c r="CE761" s="63"/>
      <c r="CF761" s="63"/>
      <c r="CG761" s="63"/>
      <c r="CH761" s="63"/>
      <c r="CI761" s="120"/>
      <c r="CJ761" s="120"/>
      <c r="CK761" s="120"/>
      <c r="CL761" s="120"/>
      <c r="CM761" s="120"/>
      <c r="CN761" s="120"/>
    </row>
    <row r="762" spans="2:92" x14ac:dyDescent="0.25">
      <c r="B762" s="63" t="str">
        <f t="shared" si="118"/>
        <v/>
      </c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4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  <c r="BQ762" s="63"/>
      <c r="BR762" s="63"/>
      <c r="BS762" s="63"/>
      <c r="BT762" s="63"/>
      <c r="BU762" s="63"/>
      <c r="BV762" s="63"/>
      <c r="BW762" s="63"/>
      <c r="BX762" s="63"/>
      <c r="BY762" s="63"/>
      <c r="BZ762" s="63"/>
      <c r="CA762" s="63"/>
      <c r="CB762" s="63"/>
      <c r="CC762" s="63"/>
      <c r="CD762" s="63"/>
      <c r="CE762" s="63"/>
      <c r="CF762" s="63"/>
      <c r="CG762" s="63"/>
      <c r="CH762" s="63"/>
      <c r="CI762" s="120"/>
      <c r="CJ762" s="120"/>
      <c r="CK762" s="120"/>
      <c r="CL762" s="120"/>
      <c r="CM762" s="120"/>
      <c r="CN762" s="120"/>
    </row>
    <row r="763" spans="2:92" x14ac:dyDescent="0.25">
      <c r="B763" s="63" t="str">
        <f t="shared" si="118"/>
        <v/>
      </c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4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  <c r="BQ763" s="63"/>
      <c r="BR763" s="63"/>
      <c r="BS763" s="63"/>
      <c r="BT763" s="63"/>
      <c r="BU763" s="63"/>
      <c r="BV763" s="63"/>
      <c r="BW763" s="63"/>
      <c r="BX763" s="63"/>
      <c r="BY763" s="63"/>
      <c r="BZ763" s="63"/>
      <c r="CA763" s="63"/>
      <c r="CB763" s="63"/>
      <c r="CC763" s="63"/>
      <c r="CD763" s="63"/>
      <c r="CE763" s="63"/>
      <c r="CF763" s="63"/>
      <c r="CG763" s="63"/>
      <c r="CH763" s="63"/>
      <c r="CI763" s="120"/>
      <c r="CJ763" s="120"/>
      <c r="CK763" s="120"/>
      <c r="CL763" s="120"/>
      <c r="CM763" s="120"/>
      <c r="CN763" s="120"/>
    </row>
    <row r="764" spans="2:92" x14ac:dyDescent="0.25">
      <c r="B764" s="63" t="str">
        <f t="shared" si="118"/>
        <v/>
      </c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4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  <c r="BQ764" s="63"/>
      <c r="BR764" s="63"/>
      <c r="BS764" s="63"/>
      <c r="BT764" s="63"/>
      <c r="BU764" s="63"/>
      <c r="BV764" s="63"/>
      <c r="BW764" s="63"/>
      <c r="BX764" s="63"/>
      <c r="BY764" s="63"/>
      <c r="BZ764" s="63"/>
      <c r="CA764" s="63"/>
      <c r="CB764" s="63"/>
      <c r="CC764" s="63"/>
      <c r="CD764" s="63"/>
      <c r="CE764" s="63"/>
      <c r="CF764" s="63"/>
      <c r="CG764" s="63"/>
      <c r="CH764" s="63"/>
      <c r="CI764" s="120"/>
      <c r="CJ764" s="120"/>
      <c r="CK764" s="120"/>
      <c r="CL764" s="120"/>
      <c r="CM764" s="120"/>
      <c r="CN764" s="120"/>
    </row>
    <row r="765" spans="2:92" x14ac:dyDescent="0.25">
      <c r="B765" s="63" t="str">
        <f t="shared" si="118"/>
        <v/>
      </c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4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  <c r="BQ765" s="63"/>
      <c r="BR765" s="63"/>
      <c r="BS765" s="63"/>
      <c r="BT765" s="63"/>
      <c r="BU765" s="63"/>
      <c r="BV765" s="63"/>
      <c r="BW765" s="63"/>
      <c r="BX765" s="63"/>
      <c r="BY765" s="63"/>
      <c r="BZ765" s="63"/>
      <c r="CA765" s="63"/>
      <c r="CB765" s="63"/>
      <c r="CC765" s="63"/>
      <c r="CD765" s="63"/>
      <c r="CE765" s="63"/>
      <c r="CF765" s="63"/>
      <c r="CG765" s="63"/>
      <c r="CH765" s="63"/>
      <c r="CI765" s="120"/>
      <c r="CJ765" s="120"/>
      <c r="CK765" s="120"/>
      <c r="CL765" s="120"/>
      <c r="CM765" s="120"/>
      <c r="CN765" s="120"/>
    </row>
    <row r="766" spans="2:92" x14ac:dyDescent="0.25">
      <c r="B766" s="63" t="str">
        <f t="shared" si="118"/>
        <v/>
      </c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4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  <c r="BQ766" s="63"/>
      <c r="BR766" s="63"/>
      <c r="BS766" s="63"/>
      <c r="BT766" s="63"/>
      <c r="BU766" s="63"/>
      <c r="BV766" s="63"/>
      <c r="BW766" s="63"/>
      <c r="BX766" s="63"/>
      <c r="BY766" s="63"/>
      <c r="BZ766" s="63"/>
      <c r="CA766" s="63"/>
      <c r="CB766" s="63"/>
      <c r="CC766" s="63"/>
      <c r="CD766" s="63"/>
      <c r="CE766" s="63"/>
      <c r="CF766" s="63"/>
      <c r="CG766" s="63"/>
      <c r="CH766" s="63"/>
      <c r="CI766" s="120"/>
      <c r="CJ766" s="120"/>
      <c r="CK766" s="120"/>
      <c r="CL766" s="120"/>
      <c r="CM766" s="120"/>
      <c r="CN766" s="120"/>
    </row>
    <row r="767" spans="2:92" x14ac:dyDescent="0.25">
      <c r="B767" s="63" t="str">
        <f t="shared" si="118"/>
        <v/>
      </c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4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  <c r="BQ767" s="63"/>
      <c r="BR767" s="63"/>
      <c r="BS767" s="63"/>
      <c r="BT767" s="63"/>
      <c r="BU767" s="63"/>
      <c r="BV767" s="63"/>
      <c r="BW767" s="63"/>
      <c r="BX767" s="63"/>
      <c r="BY767" s="63"/>
      <c r="BZ767" s="63"/>
      <c r="CA767" s="63"/>
      <c r="CB767" s="63"/>
      <c r="CC767" s="63"/>
      <c r="CD767" s="63"/>
      <c r="CE767" s="63"/>
      <c r="CF767" s="63"/>
      <c r="CG767" s="63"/>
      <c r="CH767" s="63"/>
      <c r="CI767" s="120"/>
      <c r="CJ767" s="120"/>
      <c r="CK767" s="120"/>
      <c r="CL767" s="120"/>
      <c r="CM767" s="120"/>
      <c r="CN767" s="120"/>
    </row>
    <row r="768" spans="2:92" x14ac:dyDescent="0.25">
      <c r="B768" s="63" t="str">
        <f t="shared" ref="B768:B831" si="119">IF(C768&lt;&gt;"",CONCATENATE(C768,F768,D768,I768),"")</f>
        <v/>
      </c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4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  <c r="BQ768" s="63"/>
      <c r="BR768" s="63"/>
      <c r="BS768" s="63"/>
      <c r="BT768" s="63"/>
      <c r="BU768" s="63"/>
      <c r="BV768" s="63"/>
      <c r="BW768" s="63"/>
      <c r="BX768" s="63"/>
      <c r="BY768" s="63"/>
      <c r="BZ768" s="63"/>
      <c r="CA768" s="63"/>
      <c r="CB768" s="63"/>
      <c r="CC768" s="63"/>
      <c r="CD768" s="63"/>
      <c r="CE768" s="63"/>
      <c r="CF768" s="63"/>
      <c r="CG768" s="63"/>
      <c r="CH768" s="63"/>
      <c r="CI768" s="120"/>
      <c r="CJ768" s="120"/>
      <c r="CK768" s="120"/>
      <c r="CL768" s="120"/>
      <c r="CM768" s="120"/>
      <c r="CN768" s="120"/>
    </row>
    <row r="769" spans="2:92" x14ac:dyDescent="0.25">
      <c r="B769" s="63" t="str">
        <f t="shared" si="119"/>
        <v/>
      </c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4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  <c r="BQ769" s="63"/>
      <c r="BR769" s="63"/>
      <c r="BS769" s="63"/>
      <c r="BT769" s="63"/>
      <c r="BU769" s="63"/>
      <c r="BV769" s="63"/>
      <c r="BW769" s="63"/>
      <c r="BX769" s="63"/>
      <c r="BY769" s="63"/>
      <c r="BZ769" s="63"/>
      <c r="CA769" s="63"/>
      <c r="CB769" s="63"/>
      <c r="CC769" s="63"/>
      <c r="CD769" s="63"/>
      <c r="CE769" s="63"/>
      <c r="CF769" s="63"/>
      <c r="CG769" s="63"/>
      <c r="CH769" s="63"/>
      <c r="CI769" s="120"/>
      <c r="CJ769" s="120"/>
      <c r="CK769" s="120"/>
      <c r="CL769" s="120"/>
      <c r="CM769" s="120"/>
      <c r="CN769" s="120"/>
    </row>
    <row r="770" spans="2:92" x14ac:dyDescent="0.25">
      <c r="B770" s="63" t="str">
        <f t="shared" si="119"/>
        <v/>
      </c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4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  <c r="BQ770" s="63"/>
      <c r="BR770" s="63"/>
      <c r="BS770" s="63"/>
      <c r="BT770" s="63"/>
      <c r="BU770" s="63"/>
      <c r="BV770" s="63"/>
      <c r="BW770" s="63"/>
      <c r="BX770" s="63"/>
      <c r="BY770" s="63"/>
      <c r="BZ770" s="63"/>
      <c r="CA770" s="63"/>
      <c r="CB770" s="63"/>
      <c r="CC770" s="63"/>
      <c r="CD770" s="63"/>
      <c r="CE770" s="63"/>
      <c r="CF770" s="63"/>
      <c r="CG770" s="63"/>
      <c r="CH770" s="63"/>
      <c r="CI770" s="120"/>
      <c r="CJ770" s="120"/>
      <c r="CK770" s="120"/>
      <c r="CL770" s="120"/>
      <c r="CM770" s="120"/>
      <c r="CN770" s="120"/>
    </row>
    <row r="771" spans="2:92" x14ac:dyDescent="0.25">
      <c r="B771" s="63" t="str">
        <f t="shared" si="119"/>
        <v/>
      </c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4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  <c r="BQ771" s="63"/>
      <c r="BR771" s="63"/>
      <c r="BS771" s="63"/>
      <c r="BT771" s="63"/>
      <c r="BU771" s="63"/>
      <c r="BV771" s="63"/>
      <c r="BW771" s="63"/>
      <c r="BX771" s="63"/>
      <c r="BY771" s="63"/>
      <c r="BZ771" s="63"/>
      <c r="CA771" s="63"/>
      <c r="CB771" s="63"/>
      <c r="CC771" s="63"/>
      <c r="CD771" s="63"/>
      <c r="CE771" s="63"/>
      <c r="CF771" s="63"/>
      <c r="CG771" s="63"/>
      <c r="CH771" s="63"/>
      <c r="CI771" s="120"/>
      <c r="CJ771" s="120"/>
      <c r="CK771" s="120"/>
      <c r="CL771" s="120"/>
      <c r="CM771" s="120"/>
      <c r="CN771" s="120"/>
    </row>
    <row r="772" spans="2:92" x14ac:dyDescent="0.25">
      <c r="B772" s="63" t="str">
        <f t="shared" si="119"/>
        <v/>
      </c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4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  <c r="BQ772" s="63"/>
      <c r="BR772" s="63"/>
      <c r="BS772" s="63"/>
      <c r="BT772" s="63"/>
      <c r="BU772" s="63"/>
      <c r="BV772" s="63"/>
      <c r="BW772" s="63"/>
      <c r="BX772" s="63"/>
      <c r="BY772" s="63"/>
      <c r="BZ772" s="63"/>
      <c r="CA772" s="63"/>
      <c r="CB772" s="63"/>
      <c r="CC772" s="63"/>
      <c r="CD772" s="63"/>
      <c r="CE772" s="63"/>
      <c r="CF772" s="63"/>
      <c r="CG772" s="63"/>
      <c r="CH772" s="63"/>
      <c r="CI772" s="120"/>
      <c r="CJ772" s="120"/>
      <c r="CK772" s="120"/>
      <c r="CL772" s="120"/>
      <c r="CM772" s="120"/>
      <c r="CN772" s="120"/>
    </row>
    <row r="773" spans="2:92" x14ac:dyDescent="0.25">
      <c r="B773" s="63" t="str">
        <f t="shared" si="119"/>
        <v/>
      </c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4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  <c r="BQ773" s="63"/>
      <c r="BR773" s="63"/>
      <c r="BS773" s="63"/>
      <c r="BT773" s="63"/>
      <c r="BU773" s="63"/>
      <c r="BV773" s="63"/>
      <c r="BW773" s="63"/>
      <c r="BX773" s="63"/>
      <c r="BY773" s="63"/>
      <c r="BZ773" s="63"/>
      <c r="CA773" s="63"/>
      <c r="CB773" s="63"/>
      <c r="CC773" s="63"/>
      <c r="CD773" s="63"/>
      <c r="CE773" s="63"/>
      <c r="CF773" s="63"/>
      <c r="CG773" s="63"/>
      <c r="CH773" s="63"/>
      <c r="CI773" s="120"/>
      <c r="CJ773" s="120"/>
      <c r="CK773" s="120"/>
      <c r="CL773" s="120"/>
      <c r="CM773" s="120"/>
      <c r="CN773" s="120"/>
    </row>
    <row r="774" spans="2:92" x14ac:dyDescent="0.25">
      <c r="B774" s="63" t="str">
        <f t="shared" si="119"/>
        <v/>
      </c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4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  <c r="BQ774" s="63"/>
      <c r="BR774" s="63"/>
      <c r="BS774" s="63"/>
      <c r="BT774" s="63"/>
      <c r="BU774" s="63"/>
      <c r="BV774" s="63"/>
      <c r="BW774" s="63"/>
      <c r="BX774" s="63"/>
      <c r="BY774" s="63"/>
      <c r="BZ774" s="63"/>
      <c r="CA774" s="63"/>
      <c r="CB774" s="63"/>
      <c r="CC774" s="63"/>
      <c r="CD774" s="63"/>
      <c r="CE774" s="63"/>
      <c r="CF774" s="63"/>
      <c r="CG774" s="63"/>
      <c r="CH774" s="63"/>
      <c r="CI774" s="120"/>
      <c r="CJ774" s="120"/>
      <c r="CK774" s="120"/>
      <c r="CL774" s="120"/>
      <c r="CM774" s="120"/>
      <c r="CN774" s="120"/>
    </row>
    <row r="775" spans="2:92" x14ac:dyDescent="0.25">
      <c r="B775" s="63" t="str">
        <f t="shared" si="119"/>
        <v/>
      </c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4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  <c r="BQ775" s="63"/>
      <c r="BR775" s="63"/>
      <c r="BS775" s="63"/>
      <c r="BT775" s="63"/>
      <c r="BU775" s="63"/>
      <c r="BV775" s="63"/>
      <c r="BW775" s="63"/>
      <c r="BX775" s="63"/>
      <c r="BY775" s="63"/>
      <c r="BZ775" s="63"/>
      <c r="CA775" s="63"/>
      <c r="CB775" s="63"/>
      <c r="CC775" s="63"/>
      <c r="CD775" s="63"/>
      <c r="CE775" s="63"/>
      <c r="CF775" s="63"/>
      <c r="CG775" s="63"/>
      <c r="CH775" s="63"/>
      <c r="CI775" s="120"/>
      <c r="CJ775" s="120"/>
      <c r="CK775" s="120"/>
      <c r="CL775" s="120"/>
      <c r="CM775" s="120"/>
      <c r="CN775" s="120"/>
    </row>
    <row r="776" spans="2:92" x14ac:dyDescent="0.25">
      <c r="B776" s="63" t="str">
        <f t="shared" si="119"/>
        <v/>
      </c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4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  <c r="BQ776" s="63"/>
      <c r="BR776" s="63"/>
      <c r="BS776" s="63"/>
      <c r="BT776" s="63"/>
      <c r="BU776" s="63"/>
      <c r="BV776" s="63"/>
      <c r="BW776" s="63"/>
      <c r="BX776" s="63"/>
      <c r="BY776" s="63"/>
      <c r="BZ776" s="63"/>
      <c r="CA776" s="63"/>
      <c r="CB776" s="63"/>
      <c r="CC776" s="63"/>
      <c r="CD776" s="63"/>
      <c r="CE776" s="63"/>
      <c r="CF776" s="63"/>
      <c r="CG776" s="63"/>
      <c r="CH776" s="63"/>
      <c r="CI776" s="120"/>
      <c r="CJ776" s="120"/>
      <c r="CK776" s="120"/>
      <c r="CL776" s="120"/>
      <c r="CM776" s="120"/>
      <c r="CN776" s="120"/>
    </row>
    <row r="777" spans="2:92" x14ac:dyDescent="0.25">
      <c r="B777" s="63" t="str">
        <f t="shared" si="119"/>
        <v/>
      </c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4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  <c r="BQ777" s="63"/>
      <c r="BR777" s="63"/>
      <c r="BS777" s="63"/>
      <c r="BT777" s="63"/>
      <c r="BU777" s="63"/>
      <c r="BV777" s="63"/>
      <c r="BW777" s="63"/>
      <c r="BX777" s="63"/>
      <c r="BY777" s="63"/>
      <c r="BZ777" s="63"/>
      <c r="CA777" s="63"/>
      <c r="CB777" s="63"/>
      <c r="CC777" s="63"/>
      <c r="CD777" s="63"/>
      <c r="CE777" s="63"/>
      <c r="CF777" s="63"/>
      <c r="CG777" s="63"/>
      <c r="CH777" s="63"/>
      <c r="CI777" s="120"/>
      <c r="CJ777" s="120"/>
      <c r="CK777" s="120"/>
      <c r="CL777" s="120"/>
      <c r="CM777" s="120"/>
      <c r="CN777" s="120"/>
    </row>
    <row r="778" spans="2:92" x14ac:dyDescent="0.25">
      <c r="B778" s="63" t="str">
        <f t="shared" si="119"/>
        <v/>
      </c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4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  <c r="BQ778" s="63"/>
      <c r="BR778" s="63"/>
      <c r="BS778" s="63"/>
      <c r="BT778" s="63"/>
      <c r="BU778" s="63"/>
      <c r="BV778" s="63"/>
      <c r="BW778" s="63"/>
      <c r="BX778" s="63"/>
      <c r="BY778" s="63"/>
      <c r="BZ778" s="63"/>
      <c r="CA778" s="63"/>
      <c r="CB778" s="63"/>
      <c r="CC778" s="63"/>
      <c r="CD778" s="63"/>
      <c r="CE778" s="63"/>
      <c r="CF778" s="63"/>
      <c r="CG778" s="63"/>
      <c r="CH778" s="63"/>
      <c r="CI778" s="120"/>
      <c r="CJ778" s="120"/>
      <c r="CK778" s="120"/>
      <c r="CL778" s="120"/>
      <c r="CM778" s="120"/>
      <c r="CN778" s="120"/>
    </row>
    <row r="779" spans="2:92" x14ac:dyDescent="0.25">
      <c r="B779" s="63" t="str">
        <f t="shared" si="119"/>
        <v/>
      </c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4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  <c r="BQ779" s="63"/>
      <c r="BR779" s="63"/>
      <c r="BS779" s="63"/>
      <c r="BT779" s="63"/>
      <c r="BU779" s="63"/>
      <c r="BV779" s="63"/>
      <c r="BW779" s="63"/>
      <c r="BX779" s="63"/>
      <c r="BY779" s="63"/>
      <c r="BZ779" s="63"/>
      <c r="CA779" s="63"/>
      <c r="CB779" s="63"/>
      <c r="CC779" s="63"/>
      <c r="CD779" s="63"/>
      <c r="CE779" s="63"/>
      <c r="CF779" s="63"/>
      <c r="CG779" s="63"/>
      <c r="CH779" s="63"/>
      <c r="CI779" s="120"/>
      <c r="CJ779" s="120"/>
      <c r="CK779" s="120"/>
      <c r="CL779" s="120"/>
      <c r="CM779" s="120"/>
      <c r="CN779" s="120"/>
    </row>
    <row r="780" spans="2:92" x14ac:dyDescent="0.25">
      <c r="B780" s="63" t="str">
        <f t="shared" si="119"/>
        <v/>
      </c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4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  <c r="BQ780" s="63"/>
      <c r="BR780" s="63"/>
      <c r="BS780" s="63"/>
      <c r="BT780" s="63"/>
      <c r="BU780" s="63"/>
      <c r="BV780" s="63"/>
      <c r="BW780" s="63"/>
      <c r="BX780" s="63"/>
      <c r="BY780" s="63"/>
      <c r="BZ780" s="63"/>
      <c r="CA780" s="63"/>
      <c r="CB780" s="63"/>
      <c r="CC780" s="63"/>
      <c r="CD780" s="63"/>
      <c r="CE780" s="63"/>
      <c r="CF780" s="63"/>
      <c r="CG780" s="63"/>
      <c r="CH780" s="63"/>
      <c r="CI780" s="120"/>
      <c r="CJ780" s="120"/>
      <c r="CK780" s="120"/>
      <c r="CL780" s="120"/>
      <c r="CM780" s="120"/>
      <c r="CN780" s="120"/>
    </row>
    <row r="781" spans="2:92" x14ac:dyDescent="0.25">
      <c r="B781" s="63" t="str">
        <f t="shared" si="119"/>
        <v/>
      </c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4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  <c r="BQ781" s="63"/>
      <c r="BR781" s="63"/>
      <c r="BS781" s="63"/>
      <c r="BT781" s="63"/>
      <c r="BU781" s="63"/>
      <c r="BV781" s="63"/>
      <c r="BW781" s="63"/>
      <c r="BX781" s="63"/>
      <c r="BY781" s="63"/>
      <c r="BZ781" s="63"/>
      <c r="CA781" s="63"/>
      <c r="CB781" s="63"/>
      <c r="CC781" s="63"/>
      <c r="CD781" s="63"/>
      <c r="CE781" s="63"/>
      <c r="CF781" s="63"/>
      <c r="CG781" s="63"/>
      <c r="CH781" s="63"/>
      <c r="CI781" s="120"/>
      <c r="CJ781" s="120"/>
      <c r="CK781" s="120"/>
      <c r="CL781" s="120"/>
      <c r="CM781" s="120"/>
      <c r="CN781" s="120"/>
    </row>
    <row r="782" spans="2:92" x14ac:dyDescent="0.25">
      <c r="B782" s="63" t="str">
        <f t="shared" si="119"/>
        <v/>
      </c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4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  <c r="BQ782" s="63"/>
      <c r="BR782" s="63"/>
      <c r="BS782" s="63"/>
      <c r="BT782" s="63"/>
      <c r="BU782" s="63"/>
      <c r="BV782" s="63"/>
      <c r="BW782" s="63"/>
      <c r="BX782" s="63"/>
      <c r="BY782" s="63"/>
      <c r="BZ782" s="63"/>
      <c r="CA782" s="63"/>
      <c r="CB782" s="63"/>
      <c r="CC782" s="63"/>
      <c r="CD782" s="63"/>
      <c r="CE782" s="63"/>
      <c r="CF782" s="63"/>
      <c r="CG782" s="63"/>
      <c r="CH782" s="63"/>
      <c r="CI782" s="120"/>
      <c r="CJ782" s="120"/>
      <c r="CK782" s="120"/>
      <c r="CL782" s="120"/>
      <c r="CM782" s="120"/>
      <c r="CN782" s="120"/>
    </row>
    <row r="783" spans="2:92" x14ac:dyDescent="0.25">
      <c r="B783" s="63" t="str">
        <f t="shared" si="119"/>
        <v/>
      </c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4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  <c r="BQ783" s="63"/>
      <c r="BR783" s="63"/>
      <c r="BS783" s="63"/>
      <c r="BT783" s="63"/>
      <c r="BU783" s="63"/>
      <c r="BV783" s="63"/>
      <c r="BW783" s="63"/>
      <c r="BX783" s="63"/>
      <c r="BY783" s="63"/>
      <c r="BZ783" s="63"/>
      <c r="CA783" s="63"/>
      <c r="CB783" s="63"/>
      <c r="CC783" s="63"/>
      <c r="CD783" s="63"/>
      <c r="CE783" s="63"/>
      <c r="CF783" s="63"/>
      <c r="CG783" s="63"/>
      <c r="CH783" s="63"/>
      <c r="CI783" s="120"/>
      <c r="CJ783" s="120"/>
      <c r="CK783" s="120"/>
      <c r="CL783" s="120"/>
      <c r="CM783" s="120"/>
      <c r="CN783" s="120"/>
    </row>
    <row r="784" spans="2:92" x14ac:dyDescent="0.25">
      <c r="B784" s="63" t="str">
        <f t="shared" si="119"/>
        <v/>
      </c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4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  <c r="BQ784" s="63"/>
      <c r="BR784" s="63"/>
      <c r="BS784" s="63"/>
      <c r="BT784" s="63"/>
      <c r="BU784" s="63"/>
      <c r="BV784" s="63"/>
      <c r="BW784" s="63"/>
      <c r="BX784" s="63"/>
      <c r="BY784" s="63"/>
      <c r="BZ784" s="63"/>
      <c r="CA784" s="63"/>
      <c r="CB784" s="63"/>
      <c r="CC784" s="63"/>
      <c r="CD784" s="63"/>
      <c r="CE784" s="63"/>
      <c r="CF784" s="63"/>
      <c r="CG784" s="63"/>
      <c r="CH784" s="63"/>
      <c r="CI784" s="120"/>
      <c r="CJ784" s="120"/>
      <c r="CK784" s="120"/>
      <c r="CL784" s="120"/>
      <c r="CM784" s="120"/>
      <c r="CN784" s="120"/>
    </row>
    <row r="785" spans="2:92" x14ac:dyDescent="0.25">
      <c r="B785" s="63" t="str">
        <f t="shared" si="119"/>
        <v/>
      </c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4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  <c r="BQ785" s="63"/>
      <c r="BR785" s="63"/>
      <c r="BS785" s="63"/>
      <c r="BT785" s="63"/>
      <c r="BU785" s="63"/>
      <c r="BV785" s="63"/>
      <c r="BW785" s="63"/>
      <c r="BX785" s="63"/>
      <c r="BY785" s="63"/>
      <c r="BZ785" s="63"/>
      <c r="CA785" s="63"/>
      <c r="CB785" s="63"/>
      <c r="CC785" s="63"/>
      <c r="CD785" s="63"/>
      <c r="CE785" s="63"/>
      <c r="CF785" s="63"/>
      <c r="CG785" s="63"/>
      <c r="CH785" s="63"/>
      <c r="CI785" s="120"/>
      <c r="CJ785" s="120"/>
      <c r="CK785" s="120"/>
      <c r="CL785" s="120"/>
      <c r="CM785" s="120"/>
      <c r="CN785" s="120"/>
    </row>
    <row r="786" spans="2:92" x14ac:dyDescent="0.25">
      <c r="B786" s="63" t="str">
        <f t="shared" si="119"/>
        <v/>
      </c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4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  <c r="BQ786" s="63"/>
      <c r="BR786" s="63"/>
      <c r="BS786" s="63"/>
      <c r="BT786" s="63"/>
      <c r="BU786" s="63"/>
      <c r="BV786" s="63"/>
      <c r="BW786" s="63"/>
      <c r="BX786" s="63"/>
      <c r="BY786" s="63"/>
      <c r="BZ786" s="63"/>
      <c r="CA786" s="63"/>
      <c r="CB786" s="63"/>
      <c r="CC786" s="63"/>
      <c r="CD786" s="63"/>
      <c r="CE786" s="63"/>
      <c r="CF786" s="63"/>
      <c r="CG786" s="63"/>
      <c r="CH786" s="63"/>
      <c r="CI786" s="120"/>
      <c r="CJ786" s="120"/>
      <c r="CK786" s="120"/>
      <c r="CL786" s="120"/>
      <c r="CM786" s="120"/>
      <c r="CN786" s="120"/>
    </row>
    <row r="787" spans="2:92" x14ac:dyDescent="0.25">
      <c r="B787" s="63" t="str">
        <f t="shared" si="119"/>
        <v/>
      </c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4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  <c r="BQ787" s="63"/>
      <c r="BR787" s="63"/>
      <c r="BS787" s="63"/>
      <c r="BT787" s="63"/>
      <c r="BU787" s="63"/>
      <c r="BV787" s="63"/>
      <c r="BW787" s="63"/>
      <c r="BX787" s="63"/>
      <c r="BY787" s="63"/>
      <c r="BZ787" s="63"/>
      <c r="CA787" s="63"/>
      <c r="CB787" s="63"/>
      <c r="CC787" s="63"/>
      <c r="CD787" s="63"/>
      <c r="CE787" s="63"/>
      <c r="CF787" s="63"/>
      <c r="CG787" s="63"/>
      <c r="CH787" s="63"/>
      <c r="CI787" s="120"/>
      <c r="CJ787" s="120"/>
      <c r="CK787" s="120"/>
      <c r="CL787" s="120"/>
      <c r="CM787" s="120"/>
      <c r="CN787" s="120"/>
    </row>
    <row r="788" spans="2:92" x14ac:dyDescent="0.25">
      <c r="B788" s="63" t="str">
        <f t="shared" si="119"/>
        <v/>
      </c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4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  <c r="BQ788" s="63"/>
      <c r="BR788" s="63"/>
      <c r="BS788" s="63"/>
      <c r="BT788" s="63"/>
      <c r="BU788" s="63"/>
      <c r="BV788" s="63"/>
      <c r="BW788" s="63"/>
      <c r="BX788" s="63"/>
      <c r="BY788" s="63"/>
      <c r="BZ788" s="63"/>
      <c r="CA788" s="63"/>
      <c r="CB788" s="63"/>
      <c r="CC788" s="63"/>
      <c r="CD788" s="63"/>
      <c r="CE788" s="63"/>
      <c r="CF788" s="63"/>
      <c r="CG788" s="63"/>
      <c r="CH788" s="63"/>
      <c r="CI788" s="120"/>
      <c r="CJ788" s="120"/>
      <c r="CK788" s="120"/>
      <c r="CL788" s="120"/>
      <c r="CM788" s="120"/>
      <c r="CN788" s="120"/>
    </row>
    <row r="789" spans="2:92" x14ac:dyDescent="0.25">
      <c r="B789" s="63" t="str">
        <f t="shared" si="119"/>
        <v/>
      </c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4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  <c r="BQ789" s="63"/>
      <c r="BR789" s="63"/>
      <c r="BS789" s="63"/>
      <c r="BT789" s="63"/>
      <c r="BU789" s="63"/>
      <c r="BV789" s="63"/>
      <c r="BW789" s="63"/>
      <c r="BX789" s="63"/>
      <c r="BY789" s="63"/>
      <c r="BZ789" s="63"/>
      <c r="CA789" s="63"/>
      <c r="CB789" s="63"/>
      <c r="CC789" s="63"/>
      <c r="CD789" s="63"/>
      <c r="CE789" s="63"/>
      <c r="CF789" s="63"/>
      <c r="CG789" s="63"/>
      <c r="CH789" s="63"/>
      <c r="CI789" s="120"/>
      <c r="CJ789" s="120"/>
      <c r="CK789" s="120"/>
      <c r="CL789" s="120"/>
      <c r="CM789" s="120"/>
      <c r="CN789" s="120"/>
    </row>
    <row r="790" spans="2:92" x14ac:dyDescent="0.25">
      <c r="B790" s="63" t="str">
        <f t="shared" si="119"/>
        <v/>
      </c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4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  <c r="BQ790" s="63"/>
      <c r="BR790" s="63"/>
      <c r="BS790" s="63"/>
      <c r="BT790" s="63"/>
      <c r="BU790" s="63"/>
      <c r="BV790" s="63"/>
      <c r="BW790" s="63"/>
      <c r="BX790" s="63"/>
      <c r="BY790" s="63"/>
      <c r="BZ790" s="63"/>
      <c r="CA790" s="63"/>
      <c r="CB790" s="63"/>
      <c r="CC790" s="63"/>
      <c r="CD790" s="63"/>
      <c r="CE790" s="63"/>
      <c r="CF790" s="63"/>
      <c r="CG790" s="63"/>
      <c r="CH790" s="63"/>
      <c r="CI790" s="120"/>
      <c r="CJ790" s="120"/>
      <c r="CK790" s="120"/>
      <c r="CL790" s="120"/>
      <c r="CM790" s="120"/>
      <c r="CN790" s="120"/>
    </row>
    <row r="791" spans="2:92" x14ac:dyDescent="0.25">
      <c r="B791" s="63" t="str">
        <f t="shared" si="119"/>
        <v/>
      </c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4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  <c r="BQ791" s="63"/>
      <c r="BR791" s="63"/>
      <c r="BS791" s="63"/>
      <c r="BT791" s="63"/>
      <c r="BU791" s="63"/>
      <c r="BV791" s="63"/>
      <c r="BW791" s="63"/>
      <c r="BX791" s="63"/>
      <c r="BY791" s="63"/>
      <c r="BZ791" s="63"/>
      <c r="CA791" s="63"/>
      <c r="CB791" s="63"/>
      <c r="CC791" s="63"/>
      <c r="CD791" s="63"/>
      <c r="CE791" s="63"/>
      <c r="CF791" s="63"/>
      <c r="CG791" s="63"/>
      <c r="CH791" s="63"/>
      <c r="CI791" s="120"/>
      <c r="CJ791" s="120"/>
      <c r="CK791" s="120"/>
      <c r="CL791" s="120"/>
      <c r="CM791" s="120"/>
      <c r="CN791" s="120"/>
    </row>
    <row r="792" spans="2:92" x14ac:dyDescent="0.25">
      <c r="B792" s="63" t="str">
        <f t="shared" si="119"/>
        <v/>
      </c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4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  <c r="BQ792" s="63"/>
      <c r="BR792" s="63"/>
      <c r="BS792" s="63"/>
      <c r="BT792" s="63"/>
      <c r="BU792" s="63"/>
      <c r="BV792" s="63"/>
      <c r="BW792" s="63"/>
      <c r="BX792" s="63"/>
      <c r="BY792" s="63"/>
      <c r="BZ792" s="63"/>
      <c r="CA792" s="63"/>
      <c r="CB792" s="63"/>
      <c r="CC792" s="63"/>
      <c r="CD792" s="63"/>
      <c r="CE792" s="63"/>
      <c r="CF792" s="63"/>
      <c r="CG792" s="63"/>
      <c r="CH792" s="63"/>
      <c r="CI792" s="120"/>
      <c r="CJ792" s="120"/>
      <c r="CK792" s="120"/>
      <c r="CL792" s="120"/>
      <c r="CM792" s="120"/>
      <c r="CN792" s="120"/>
    </row>
    <row r="793" spans="2:92" x14ac:dyDescent="0.25">
      <c r="B793" s="63" t="str">
        <f t="shared" si="119"/>
        <v/>
      </c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4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  <c r="BQ793" s="63"/>
      <c r="BR793" s="63"/>
      <c r="BS793" s="63"/>
      <c r="BT793" s="63"/>
      <c r="BU793" s="63"/>
      <c r="BV793" s="63"/>
      <c r="BW793" s="63"/>
      <c r="BX793" s="63"/>
      <c r="BY793" s="63"/>
      <c r="BZ793" s="63"/>
      <c r="CA793" s="63"/>
      <c r="CB793" s="63"/>
      <c r="CC793" s="63"/>
      <c r="CD793" s="63"/>
      <c r="CE793" s="63"/>
      <c r="CF793" s="63"/>
      <c r="CG793" s="63"/>
      <c r="CH793" s="63"/>
      <c r="CI793" s="120"/>
      <c r="CJ793" s="120"/>
      <c r="CK793" s="120"/>
      <c r="CL793" s="120"/>
      <c r="CM793" s="120"/>
      <c r="CN793" s="120"/>
    </row>
    <row r="794" spans="2:92" x14ac:dyDescent="0.25">
      <c r="B794" s="63" t="str">
        <f t="shared" si="119"/>
        <v/>
      </c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4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  <c r="BQ794" s="63"/>
      <c r="BR794" s="63"/>
      <c r="BS794" s="63"/>
      <c r="BT794" s="63"/>
      <c r="BU794" s="63"/>
      <c r="BV794" s="63"/>
      <c r="BW794" s="63"/>
      <c r="BX794" s="63"/>
      <c r="BY794" s="63"/>
      <c r="BZ794" s="63"/>
      <c r="CA794" s="63"/>
      <c r="CB794" s="63"/>
      <c r="CC794" s="63"/>
      <c r="CD794" s="63"/>
      <c r="CE794" s="63"/>
      <c r="CF794" s="63"/>
      <c r="CG794" s="63"/>
      <c r="CH794" s="63"/>
      <c r="CI794" s="120"/>
      <c r="CJ794" s="120"/>
      <c r="CK794" s="120"/>
      <c r="CL794" s="120"/>
      <c r="CM794" s="120"/>
      <c r="CN794" s="120"/>
    </row>
    <row r="795" spans="2:92" x14ac:dyDescent="0.25">
      <c r="B795" s="63" t="str">
        <f t="shared" si="119"/>
        <v/>
      </c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4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  <c r="BQ795" s="63"/>
      <c r="BR795" s="63"/>
      <c r="BS795" s="63"/>
      <c r="BT795" s="63"/>
      <c r="BU795" s="63"/>
      <c r="BV795" s="63"/>
      <c r="BW795" s="63"/>
      <c r="BX795" s="63"/>
      <c r="BY795" s="63"/>
      <c r="BZ795" s="63"/>
      <c r="CA795" s="63"/>
      <c r="CB795" s="63"/>
      <c r="CC795" s="63"/>
      <c r="CD795" s="63"/>
      <c r="CE795" s="63"/>
      <c r="CF795" s="63"/>
      <c r="CG795" s="63"/>
      <c r="CH795" s="63"/>
      <c r="CI795" s="120"/>
      <c r="CJ795" s="120"/>
      <c r="CK795" s="120"/>
      <c r="CL795" s="120"/>
      <c r="CM795" s="120"/>
      <c r="CN795" s="120"/>
    </row>
    <row r="796" spans="2:92" x14ac:dyDescent="0.25">
      <c r="B796" s="63" t="str">
        <f t="shared" si="119"/>
        <v/>
      </c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4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  <c r="BQ796" s="63"/>
      <c r="BR796" s="63"/>
      <c r="BS796" s="63"/>
      <c r="BT796" s="63"/>
      <c r="BU796" s="63"/>
      <c r="BV796" s="63"/>
      <c r="BW796" s="63"/>
      <c r="BX796" s="63"/>
      <c r="BY796" s="63"/>
      <c r="BZ796" s="63"/>
      <c r="CA796" s="63"/>
      <c r="CB796" s="63"/>
      <c r="CC796" s="63"/>
      <c r="CD796" s="63"/>
      <c r="CE796" s="63"/>
      <c r="CF796" s="63"/>
      <c r="CG796" s="63"/>
      <c r="CH796" s="63"/>
      <c r="CI796" s="120"/>
      <c r="CJ796" s="120"/>
      <c r="CK796" s="120"/>
      <c r="CL796" s="120"/>
      <c r="CM796" s="120"/>
      <c r="CN796" s="120"/>
    </row>
    <row r="797" spans="2:92" x14ac:dyDescent="0.25">
      <c r="B797" s="63" t="str">
        <f t="shared" si="119"/>
        <v/>
      </c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4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  <c r="BQ797" s="63"/>
      <c r="BR797" s="63"/>
      <c r="BS797" s="63"/>
      <c r="BT797" s="63"/>
      <c r="BU797" s="63"/>
      <c r="BV797" s="63"/>
      <c r="BW797" s="63"/>
      <c r="BX797" s="63"/>
      <c r="BY797" s="63"/>
      <c r="BZ797" s="63"/>
      <c r="CA797" s="63"/>
      <c r="CB797" s="63"/>
      <c r="CC797" s="63"/>
      <c r="CD797" s="63"/>
      <c r="CE797" s="63"/>
      <c r="CF797" s="63"/>
      <c r="CG797" s="63"/>
      <c r="CH797" s="63"/>
      <c r="CI797" s="120"/>
      <c r="CJ797" s="120"/>
      <c r="CK797" s="120"/>
      <c r="CL797" s="120"/>
      <c r="CM797" s="120"/>
      <c r="CN797" s="120"/>
    </row>
    <row r="798" spans="2:92" x14ac:dyDescent="0.25">
      <c r="B798" s="63" t="str">
        <f t="shared" si="119"/>
        <v/>
      </c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4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  <c r="BQ798" s="63"/>
      <c r="BR798" s="63"/>
      <c r="BS798" s="63"/>
      <c r="BT798" s="63"/>
      <c r="BU798" s="63"/>
      <c r="BV798" s="63"/>
      <c r="BW798" s="63"/>
      <c r="BX798" s="63"/>
      <c r="BY798" s="63"/>
      <c r="BZ798" s="63"/>
      <c r="CA798" s="63"/>
      <c r="CB798" s="63"/>
      <c r="CC798" s="63"/>
      <c r="CD798" s="63"/>
      <c r="CE798" s="63"/>
      <c r="CF798" s="63"/>
      <c r="CG798" s="63"/>
      <c r="CH798" s="63"/>
      <c r="CI798" s="120"/>
      <c r="CJ798" s="120"/>
      <c r="CK798" s="120"/>
      <c r="CL798" s="120"/>
      <c r="CM798" s="120"/>
      <c r="CN798" s="120"/>
    </row>
    <row r="799" spans="2:92" x14ac:dyDescent="0.25">
      <c r="B799" s="63" t="str">
        <f t="shared" si="119"/>
        <v/>
      </c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4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  <c r="BQ799" s="63"/>
      <c r="BR799" s="63"/>
      <c r="BS799" s="63"/>
      <c r="BT799" s="63"/>
      <c r="BU799" s="63"/>
      <c r="BV799" s="63"/>
      <c r="BW799" s="63"/>
      <c r="BX799" s="63"/>
      <c r="BY799" s="63"/>
      <c r="BZ799" s="63"/>
      <c r="CA799" s="63"/>
      <c r="CB799" s="63"/>
      <c r="CC799" s="63"/>
      <c r="CD799" s="63"/>
      <c r="CE799" s="63"/>
      <c r="CF799" s="63"/>
      <c r="CG799" s="63"/>
      <c r="CH799" s="63"/>
      <c r="CI799" s="120"/>
      <c r="CJ799" s="120"/>
      <c r="CK799" s="120"/>
      <c r="CL799" s="120"/>
      <c r="CM799" s="120"/>
      <c r="CN799" s="120"/>
    </row>
    <row r="800" spans="2:92" x14ac:dyDescent="0.25">
      <c r="B800" s="63" t="str">
        <f t="shared" si="119"/>
        <v/>
      </c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4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  <c r="BQ800" s="63"/>
      <c r="BR800" s="63"/>
      <c r="BS800" s="63"/>
      <c r="BT800" s="63"/>
      <c r="BU800" s="63"/>
      <c r="BV800" s="63"/>
      <c r="BW800" s="63"/>
      <c r="BX800" s="63"/>
      <c r="BY800" s="63"/>
      <c r="BZ800" s="63"/>
      <c r="CA800" s="63"/>
      <c r="CB800" s="63"/>
      <c r="CC800" s="63"/>
      <c r="CD800" s="63"/>
      <c r="CE800" s="63"/>
      <c r="CF800" s="63"/>
      <c r="CG800" s="63"/>
      <c r="CH800" s="63"/>
      <c r="CI800" s="120"/>
      <c r="CJ800" s="120"/>
      <c r="CK800" s="120"/>
      <c r="CL800" s="120"/>
      <c r="CM800" s="120"/>
      <c r="CN800" s="120"/>
    </row>
    <row r="801" spans="2:92" x14ac:dyDescent="0.25">
      <c r="B801" s="63" t="str">
        <f t="shared" si="119"/>
        <v/>
      </c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4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  <c r="BQ801" s="63"/>
      <c r="BR801" s="63"/>
      <c r="BS801" s="63"/>
      <c r="BT801" s="63"/>
      <c r="BU801" s="63"/>
      <c r="BV801" s="63"/>
      <c r="BW801" s="63"/>
      <c r="BX801" s="63"/>
      <c r="BY801" s="63"/>
      <c r="BZ801" s="63"/>
      <c r="CA801" s="63"/>
      <c r="CB801" s="63"/>
      <c r="CC801" s="63"/>
      <c r="CD801" s="63"/>
      <c r="CE801" s="63"/>
      <c r="CF801" s="63"/>
      <c r="CG801" s="63"/>
      <c r="CH801" s="63"/>
      <c r="CI801" s="120"/>
      <c r="CJ801" s="120"/>
      <c r="CK801" s="120"/>
      <c r="CL801" s="120"/>
      <c r="CM801" s="120"/>
      <c r="CN801" s="120"/>
    </row>
    <row r="802" spans="2:92" x14ac:dyDescent="0.25">
      <c r="B802" s="63" t="str">
        <f t="shared" si="119"/>
        <v/>
      </c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4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  <c r="BQ802" s="63"/>
      <c r="BR802" s="63"/>
      <c r="BS802" s="63"/>
      <c r="BT802" s="63"/>
      <c r="BU802" s="63"/>
      <c r="BV802" s="63"/>
      <c r="BW802" s="63"/>
      <c r="BX802" s="63"/>
      <c r="BY802" s="63"/>
      <c r="BZ802" s="63"/>
      <c r="CA802" s="63"/>
      <c r="CB802" s="63"/>
      <c r="CC802" s="63"/>
      <c r="CD802" s="63"/>
      <c r="CE802" s="63"/>
      <c r="CF802" s="63"/>
      <c r="CG802" s="63"/>
      <c r="CH802" s="63"/>
      <c r="CI802" s="120"/>
      <c r="CJ802" s="120"/>
      <c r="CK802" s="120"/>
      <c r="CL802" s="120"/>
      <c r="CM802" s="120"/>
      <c r="CN802" s="120"/>
    </row>
    <row r="803" spans="2:92" x14ac:dyDescent="0.25">
      <c r="B803" s="63" t="str">
        <f t="shared" si="119"/>
        <v/>
      </c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4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  <c r="BQ803" s="63"/>
      <c r="BR803" s="63"/>
      <c r="BS803" s="63"/>
      <c r="BT803" s="63"/>
      <c r="BU803" s="63"/>
      <c r="BV803" s="63"/>
      <c r="BW803" s="63"/>
      <c r="BX803" s="63"/>
      <c r="BY803" s="63"/>
      <c r="BZ803" s="63"/>
      <c r="CA803" s="63"/>
      <c r="CB803" s="63"/>
      <c r="CC803" s="63"/>
      <c r="CD803" s="63"/>
      <c r="CE803" s="63"/>
      <c r="CF803" s="63"/>
      <c r="CG803" s="63"/>
      <c r="CH803" s="63"/>
      <c r="CI803" s="120"/>
      <c r="CJ803" s="120"/>
      <c r="CK803" s="120"/>
      <c r="CL803" s="120"/>
      <c r="CM803" s="120"/>
      <c r="CN803" s="120"/>
    </row>
    <row r="804" spans="2:92" x14ac:dyDescent="0.25">
      <c r="B804" s="63" t="str">
        <f t="shared" si="119"/>
        <v/>
      </c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4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  <c r="BQ804" s="63"/>
      <c r="BR804" s="63"/>
      <c r="BS804" s="63"/>
      <c r="BT804" s="63"/>
      <c r="BU804" s="63"/>
      <c r="BV804" s="63"/>
      <c r="BW804" s="63"/>
      <c r="BX804" s="63"/>
      <c r="BY804" s="63"/>
      <c r="BZ804" s="63"/>
      <c r="CA804" s="63"/>
      <c r="CB804" s="63"/>
      <c r="CC804" s="63"/>
      <c r="CD804" s="63"/>
      <c r="CE804" s="63"/>
      <c r="CF804" s="63"/>
      <c r="CG804" s="63"/>
      <c r="CH804" s="63"/>
      <c r="CI804" s="120"/>
      <c r="CJ804" s="120"/>
      <c r="CK804" s="120"/>
      <c r="CL804" s="120"/>
      <c r="CM804" s="120"/>
      <c r="CN804" s="120"/>
    </row>
    <row r="805" spans="2:92" x14ac:dyDescent="0.25">
      <c r="B805" s="63" t="str">
        <f t="shared" si="119"/>
        <v/>
      </c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4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  <c r="BQ805" s="63"/>
      <c r="BR805" s="63"/>
      <c r="BS805" s="63"/>
      <c r="BT805" s="63"/>
      <c r="BU805" s="63"/>
      <c r="BV805" s="63"/>
      <c r="BW805" s="63"/>
      <c r="BX805" s="63"/>
      <c r="BY805" s="63"/>
      <c r="BZ805" s="63"/>
      <c r="CA805" s="63"/>
      <c r="CB805" s="63"/>
      <c r="CC805" s="63"/>
      <c r="CD805" s="63"/>
      <c r="CE805" s="63"/>
      <c r="CF805" s="63"/>
      <c r="CG805" s="63"/>
      <c r="CH805" s="63"/>
      <c r="CI805" s="120"/>
      <c r="CJ805" s="120"/>
      <c r="CK805" s="120"/>
      <c r="CL805" s="120"/>
      <c r="CM805" s="120"/>
      <c r="CN805" s="120"/>
    </row>
    <row r="806" spans="2:92" x14ac:dyDescent="0.25">
      <c r="B806" s="63" t="str">
        <f t="shared" si="119"/>
        <v/>
      </c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4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  <c r="BQ806" s="63"/>
      <c r="BR806" s="63"/>
      <c r="BS806" s="63"/>
      <c r="BT806" s="63"/>
      <c r="BU806" s="63"/>
      <c r="BV806" s="63"/>
      <c r="BW806" s="63"/>
      <c r="BX806" s="63"/>
      <c r="BY806" s="63"/>
      <c r="BZ806" s="63"/>
      <c r="CA806" s="63"/>
      <c r="CB806" s="63"/>
      <c r="CC806" s="63"/>
      <c r="CD806" s="63"/>
      <c r="CE806" s="63"/>
      <c r="CF806" s="63"/>
      <c r="CG806" s="63"/>
      <c r="CH806" s="63"/>
      <c r="CI806" s="120"/>
      <c r="CJ806" s="120"/>
      <c r="CK806" s="120"/>
      <c r="CL806" s="120"/>
      <c r="CM806" s="120"/>
      <c r="CN806" s="120"/>
    </row>
    <row r="807" spans="2:92" x14ac:dyDescent="0.25">
      <c r="B807" s="63" t="str">
        <f t="shared" si="119"/>
        <v/>
      </c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4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  <c r="BQ807" s="63"/>
      <c r="BR807" s="63"/>
      <c r="BS807" s="63"/>
      <c r="BT807" s="63"/>
      <c r="BU807" s="63"/>
      <c r="BV807" s="63"/>
      <c r="BW807" s="63"/>
      <c r="BX807" s="63"/>
      <c r="BY807" s="63"/>
      <c r="BZ807" s="63"/>
      <c r="CA807" s="63"/>
      <c r="CB807" s="63"/>
      <c r="CC807" s="63"/>
      <c r="CD807" s="63"/>
      <c r="CE807" s="63"/>
      <c r="CF807" s="63"/>
      <c r="CG807" s="63"/>
      <c r="CH807" s="63"/>
      <c r="CI807" s="120"/>
      <c r="CJ807" s="120"/>
      <c r="CK807" s="120"/>
      <c r="CL807" s="120"/>
      <c r="CM807" s="120"/>
      <c r="CN807" s="120"/>
    </row>
    <row r="808" spans="2:92" x14ac:dyDescent="0.25">
      <c r="B808" s="63" t="str">
        <f t="shared" si="119"/>
        <v/>
      </c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4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  <c r="BQ808" s="63"/>
      <c r="BR808" s="63"/>
      <c r="BS808" s="63"/>
      <c r="BT808" s="63"/>
      <c r="BU808" s="63"/>
      <c r="BV808" s="63"/>
      <c r="BW808" s="63"/>
      <c r="BX808" s="63"/>
      <c r="BY808" s="63"/>
      <c r="BZ808" s="63"/>
      <c r="CA808" s="63"/>
      <c r="CB808" s="63"/>
      <c r="CC808" s="63"/>
      <c r="CD808" s="63"/>
      <c r="CE808" s="63"/>
      <c r="CF808" s="63"/>
      <c r="CG808" s="63"/>
      <c r="CH808" s="63"/>
      <c r="CI808" s="120"/>
      <c r="CJ808" s="120"/>
      <c r="CK808" s="120"/>
      <c r="CL808" s="120"/>
      <c r="CM808" s="120"/>
      <c r="CN808" s="120"/>
    </row>
    <row r="809" spans="2:92" x14ac:dyDescent="0.25">
      <c r="B809" s="63" t="str">
        <f t="shared" si="119"/>
        <v/>
      </c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4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  <c r="BQ809" s="63"/>
      <c r="BR809" s="63"/>
      <c r="BS809" s="63"/>
      <c r="BT809" s="63"/>
      <c r="BU809" s="63"/>
      <c r="BV809" s="63"/>
      <c r="BW809" s="63"/>
      <c r="BX809" s="63"/>
      <c r="BY809" s="63"/>
      <c r="BZ809" s="63"/>
      <c r="CA809" s="63"/>
      <c r="CB809" s="63"/>
      <c r="CC809" s="63"/>
      <c r="CD809" s="63"/>
      <c r="CE809" s="63"/>
      <c r="CF809" s="63"/>
      <c r="CG809" s="63"/>
      <c r="CH809" s="63"/>
      <c r="CI809" s="120"/>
      <c r="CJ809" s="120"/>
      <c r="CK809" s="120"/>
      <c r="CL809" s="120"/>
      <c r="CM809" s="120"/>
      <c r="CN809" s="120"/>
    </row>
    <row r="810" spans="2:92" x14ac:dyDescent="0.25">
      <c r="B810" s="63" t="str">
        <f t="shared" si="119"/>
        <v/>
      </c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4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  <c r="BQ810" s="63"/>
      <c r="BR810" s="63"/>
      <c r="BS810" s="63"/>
      <c r="BT810" s="63"/>
      <c r="BU810" s="63"/>
      <c r="BV810" s="63"/>
      <c r="BW810" s="63"/>
      <c r="BX810" s="63"/>
      <c r="BY810" s="63"/>
      <c r="BZ810" s="63"/>
      <c r="CA810" s="63"/>
      <c r="CB810" s="63"/>
      <c r="CC810" s="63"/>
      <c r="CD810" s="63"/>
      <c r="CE810" s="63"/>
      <c r="CF810" s="63"/>
      <c r="CG810" s="63"/>
      <c r="CH810" s="63"/>
      <c r="CI810" s="120"/>
      <c r="CJ810" s="120"/>
      <c r="CK810" s="120"/>
      <c r="CL810" s="120"/>
      <c r="CM810" s="120"/>
      <c r="CN810" s="120"/>
    </row>
    <row r="811" spans="2:92" x14ac:dyDescent="0.25">
      <c r="B811" s="63" t="str">
        <f t="shared" si="119"/>
        <v/>
      </c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4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  <c r="BQ811" s="63"/>
      <c r="BR811" s="63"/>
      <c r="BS811" s="63"/>
      <c r="BT811" s="63"/>
      <c r="BU811" s="63"/>
      <c r="BV811" s="63"/>
      <c r="BW811" s="63"/>
      <c r="BX811" s="63"/>
      <c r="BY811" s="63"/>
      <c r="BZ811" s="63"/>
      <c r="CA811" s="63"/>
      <c r="CB811" s="63"/>
      <c r="CC811" s="63"/>
      <c r="CD811" s="63"/>
      <c r="CE811" s="63"/>
      <c r="CF811" s="63"/>
      <c r="CG811" s="63"/>
      <c r="CH811" s="63"/>
      <c r="CI811" s="120"/>
      <c r="CJ811" s="120"/>
      <c r="CK811" s="120"/>
      <c r="CL811" s="120"/>
      <c r="CM811" s="120"/>
      <c r="CN811" s="120"/>
    </row>
    <row r="812" spans="2:92" x14ac:dyDescent="0.25">
      <c r="B812" s="63" t="str">
        <f t="shared" si="119"/>
        <v/>
      </c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4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  <c r="BQ812" s="63"/>
      <c r="BR812" s="63"/>
      <c r="BS812" s="63"/>
      <c r="BT812" s="63"/>
      <c r="BU812" s="63"/>
      <c r="BV812" s="63"/>
      <c r="BW812" s="63"/>
      <c r="BX812" s="63"/>
      <c r="BY812" s="63"/>
      <c r="BZ812" s="63"/>
      <c r="CA812" s="63"/>
      <c r="CB812" s="63"/>
      <c r="CC812" s="63"/>
      <c r="CD812" s="63"/>
      <c r="CE812" s="63"/>
      <c r="CF812" s="63"/>
      <c r="CG812" s="63"/>
      <c r="CH812" s="63"/>
      <c r="CI812" s="120"/>
      <c r="CJ812" s="120"/>
      <c r="CK812" s="120"/>
      <c r="CL812" s="120"/>
      <c r="CM812" s="120"/>
      <c r="CN812" s="120"/>
    </row>
    <row r="813" spans="2:92" x14ac:dyDescent="0.25">
      <c r="B813" s="63" t="str">
        <f t="shared" si="119"/>
        <v/>
      </c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4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  <c r="BQ813" s="63"/>
      <c r="BR813" s="63"/>
      <c r="BS813" s="63"/>
      <c r="BT813" s="63"/>
      <c r="BU813" s="63"/>
      <c r="BV813" s="63"/>
      <c r="BW813" s="63"/>
      <c r="BX813" s="63"/>
      <c r="BY813" s="63"/>
      <c r="BZ813" s="63"/>
      <c r="CA813" s="63"/>
      <c r="CB813" s="63"/>
      <c r="CC813" s="63"/>
      <c r="CD813" s="63"/>
      <c r="CE813" s="63"/>
      <c r="CF813" s="63"/>
      <c r="CG813" s="63"/>
      <c r="CH813" s="63"/>
      <c r="CI813" s="120"/>
      <c r="CJ813" s="120"/>
      <c r="CK813" s="120"/>
      <c r="CL813" s="120"/>
      <c r="CM813" s="120"/>
      <c r="CN813" s="120"/>
    </row>
    <row r="814" spans="2:92" x14ac:dyDescent="0.25">
      <c r="B814" s="63" t="str">
        <f t="shared" si="119"/>
        <v/>
      </c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4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  <c r="BQ814" s="63"/>
      <c r="BR814" s="63"/>
      <c r="BS814" s="63"/>
      <c r="BT814" s="63"/>
      <c r="BU814" s="63"/>
      <c r="BV814" s="63"/>
      <c r="BW814" s="63"/>
      <c r="BX814" s="63"/>
      <c r="BY814" s="63"/>
      <c r="BZ814" s="63"/>
      <c r="CA814" s="63"/>
      <c r="CB814" s="63"/>
      <c r="CC814" s="63"/>
      <c r="CD814" s="63"/>
      <c r="CE814" s="63"/>
      <c r="CF814" s="63"/>
      <c r="CG814" s="63"/>
      <c r="CH814" s="63"/>
      <c r="CI814" s="120"/>
      <c r="CJ814" s="120"/>
      <c r="CK814" s="120"/>
      <c r="CL814" s="120"/>
      <c r="CM814" s="120"/>
      <c r="CN814" s="120"/>
    </row>
    <row r="815" spans="2:92" x14ac:dyDescent="0.25">
      <c r="B815" s="63" t="str">
        <f t="shared" si="119"/>
        <v/>
      </c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4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  <c r="BQ815" s="63"/>
      <c r="BR815" s="63"/>
      <c r="BS815" s="63"/>
      <c r="BT815" s="63"/>
      <c r="BU815" s="63"/>
      <c r="BV815" s="63"/>
      <c r="BW815" s="63"/>
      <c r="BX815" s="63"/>
      <c r="BY815" s="63"/>
      <c r="BZ815" s="63"/>
      <c r="CA815" s="63"/>
      <c r="CB815" s="63"/>
      <c r="CC815" s="63"/>
      <c r="CD815" s="63"/>
      <c r="CE815" s="63"/>
      <c r="CF815" s="63"/>
      <c r="CG815" s="63"/>
      <c r="CH815" s="63"/>
      <c r="CI815" s="120"/>
      <c r="CJ815" s="120"/>
      <c r="CK815" s="120"/>
      <c r="CL815" s="120"/>
      <c r="CM815" s="120"/>
      <c r="CN815" s="120"/>
    </row>
    <row r="816" spans="2:92" x14ac:dyDescent="0.25">
      <c r="B816" s="63" t="str">
        <f t="shared" si="119"/>
        <v/>
      </c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4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  <c r="BQ816" s="63"/>
      <c r="BR816" s="63"/>
      <c r="BS816" s="63"/>
      <c r="BT816" s="63"/>
      <c r="BU816" s="63"/>
      <c r="BV816" s="63"/>
      <c r="BW816" s="63"/>
      <c r="BX816" s="63"/>
      <c r="BY816" s="63"/>
      <c r="BZ816" s="63"/>
      <c r="CA816" s="63"/>
      <c r="CB816" s="63"/>
      <c r="CC816" s="63"/>
      <c r="CD816" s="63"/>
      <c r="CE816" s="63"/>
      <c r="CF816" s="63"/>
      <c r="CG816" s="63"/>
      <c r="CH816" s="63"/>
      <c r="CI816" s="120"/>
      <c r="CJ816" s="120"/>
      <c r="CK816" s="120"/>
      <c r="CL816" s="120"/>
      <c r="CM816" s="120"/>
      <c r="CN816" s="120"/>
    </row>
    <row r="817" spans="2:92" x14ac:dyDescent="0.25">
      <c r="B817" s="63" t="str">
        <f t="shared" si="119"/>
        <v/>
      </c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4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  <c r="BQ817" s="63"/>
      <c r="BR817" s="63"/>
      <c r="BS817" s="63"/>
      <c r="BT817" s="63"/>
      <c r="BU817" s="63"/>
      <c r="BV817" s="63"/>
      <c r="BW817" s="63"/>
      <c r="BX817" s="63"/>
      <c r="BY817" s="63"/>
      <c r="BZ817" s="63"/>
      <c r="CA817" s="63"/>
      <c r="CB817" s="63"/>
      <c r="CC817" s="63"/>
      <c r="CD817" s="63"/>
      <c r="CE817" s="63"/>
      <c r="CF817" s="63"/>
      <c r="CG817" s="63"/>
      <c r="CH817" s="63"/>
      <c r="CI817" s="120"/>
      <c r="CJ817" s="120"/>
      <c r="CK817" s="120"/>
      <c r="CL817" s="120"/>
      <c r="CM817" s="120"/>
      <c r="CN817" s="120"/>
    </row>
    <row r="818" spans="2:92" x14ac:dyDescent="0.25">
      <c r="B818" s="63" t="str">
        <f t="shared" si="119"/>
        <v/>
      </c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4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  <c r="BQ818" s="63"/>
      <c r="BR818" s="63"/>
      <c r="BS818" s="63"/>
      <c r="BT818" s="63"/>
      <c r="BU818" s="63"/>
      <c r="BV818" s="63"/>
      <c r="BW818" s="63"/>
      <c r="BX818" s="63"/>
      <c r="BY818" s="63"/>
      <c r="BZ818" s="63"/>
      <c r="CA818" s="63"/>
      <c r="CB818" s="63"/>
      <c r="CC818" s="63"/>
      <c r="CD818" s="63"/>
      <c r="CE818" s="63"/>
      <c r="CF818" s="63"/>
      <c r="CG818" s="63"/>
      <c r="CH818" s="63"/>
      <c r="CI818" s="120"/>
      <c r="CJ818" s="120"/>
      <c r="CK818" s="120"/>
      <c r="CL818" s="120"/>
      <c r="CM818" s="120"/>
      <c r="CN818" s="120"/>
    </row>
    <row r="819" spans="2:92" x14ac:dyDescent="0.25">
      <c r="B819" s="63" t="str">
        <f t="shared" si="119"/>
        <v/>
      </c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4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  <c r="BQ819" s="63"/>
      <c r="BR819" s="63"/>
      <c r="BS819" s="63"/>
      <c r="BT819" s="63"/>
      <c r="BU819" s="63"/>
      <c r="BV819" s="63"/>
      <c r="BW819" s="63"/>
      <c r="BX819" s="63"/>
      <c r="BY819" s="63"/>
      <c r="BZ819" s="63"/>
      <c r="CA819" s="63"/>
      <c r="CB819" s="63"/>
      <c r="CC819" s="63"/>
      <c r="CD819" s="63"/>
      <c r="CE819" s="63"/>
      <c r="CF819" s="63"/>
      <c r="CG819" s="63"/>
      <c r="CH819" s="63"/>
      <c r="CI819" s="120"/>
      <c r="CJ819" s="120"/>
      <c r="CK819" s="120"/>
      <c r="CL819" s="120"/>
      <c r="CM819" s="120"/>
      <c r="CN819" s="120"/>
    </row>
    <row r="820" spans="2:92" x14ac:dyDescent="0.25">
      <c r="B820" s="63" t="str">
        <f t="shared" si="119"/>
        <v/>
      </c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4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  <c r="BQ820" s="63"/>
      <c r="BR820" s="63"/>
      <c r="BS820" s="63"/>
      <c r="BT820" s="63"/>
      <c r="BU820" s="63"/>
      <c r="BV820" s="63"/>
      <c r="BW820" s="63"/>
      <c r="BX820" s="63"/>
      <c r="BY820" s="63"/>
      <c r="BZ820" s="63"/>
      <c r="CA820" s="63"/>
      <c r="CB820" s="63"/>
      <c r="CC820" s="63"/>
      <c r="CD820" s="63"/>
      <c r="CE820" s="63"/>
      <c r="CF820" s="63"/>
      <c r="CG820" s="63"/>
      <c r="CH820" s="63"/>
      <c r="CI820" s="120"/>
      <c r="CJ820" s="120"/>
      <c r="CK820" s="120"/>
      <c r="CL820" s="120"/>
      <c r="CM820" s="120"/>
      <c r="CN820" s="120"/>
    </row>
    <row r="821" spans="2:92" x14ac:dyDescent="0.25">
      <c r="B821" s="63" t="str">
        <f t="shared" si="119"/>
        <v/>
      </c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4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  <c r="BQ821" s="63"/>
      <c r="BR821" s="63"/>
      <c r="BS821" s="63"/>
      <c r="BT821" s="63"/>
      <c r="BU821" s="63"/>
      <c r="BV821" s="63"/>
      <c r="BW821" s="63"/>
      <c r="BX821" s="63"/>
      <c r="BY821" s="63"/>
      <c r="BZ821" s="63"/>
      <c r="CA821" s="63"/>
      <c r="CB821" s="63"/>
      <c r="CC821" s="63"/>
      <c r="CD821" s="63"/>
      <c r="CE821" s="63"/>
      <c r="CF821" s="63"/>
      <c r="CG821" s="63"/>
      <c r="CH821" s="63"/>
      <c r="CI821" s="120"/>
      <c r="CJ821" s="120"/>
      <c r="CK821" s="120"/>
      <c r="CL821" s="120"/>
      <c r="CM821" s="120"/>
      <c r="CN821" s="120"/>
    </row>
    <row r="822" spans="2:92" x14ac:dyDescent="0.25">
      <c r="B822" s="63" t="str">
        <f t="shared" si="119"/>
        <v/>
      </c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4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  <c r="BQ822" s="63"/>
      <c r="BR822" s="63"/>
      <c r="BS822" s="63"/>
      <c r="BT822" s="63"/>
      <c r="BU822" s="63"/>
      <c r="BV822" s="63"/>
      <c r="BW822" s="63"/>
      <c r="BX822" s="63"/>
      <c r="BY822" s="63"/>
      <c r="BZ822" s="63"/>
      <c r="CA822" s="63"/>
      <c r="CB822" s="63"/>
      <c r="CC822" s="63"/>
      <c r="CD822" s="63"/>
      <c r="CE822" s="63"/>
      <c r="CF822" s="63"/>
      <c r="CG822" s="63"/>
      <c r="CH822" s="63"/>
      <c r="CI822" s="120"/>
      <c r="CJ822" s="120"/>
      <c r="CK822" s="120"/>
      <c r="CL822" s="120"/>
      <c r="CM822" s="120"/>
      <c r="CN822" s="120"/>
    </row>
    <row r="823" spans="2:92" x14ac:dyDescent="0.25">
      <c r="B823" s="63" t="str">
        <f t="shared" si="119"/>
        <v/>
      </c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4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  <c r="BQ823" s="63"/>
      <c r="BR823" s="63"/>
      <c r="BS823" s="63"/>
      <c r="BT823" s="63"/>
      <c r="BU823" s="63"/>
      <c r="BV823" s="63"/>
      <c r="BW823" s="63"/>
      <c r="BX823" s="63"/>
      <c r="BY823" s="63"/>
      <c r="BZ823" s="63"/>
      <c r="CA823" s="63"/>
      <c r="CB823" s="63"/>
      <c r="CC823" s="63"/>
      <c r="CD823" s="63"/>
      <c r="CE823" s="63"/>
      <c r="CF823" s="63"/>
      <c r="CG823" s="63"/>
      <c r="CH823" s="63"/>
      <c r="CI823" s="120"/>
      <c r="CJ823" s="120"/>
      <c r="CK823" s="120"/>
      <c r="CL823" s="120"/>
      <c r="CM823" s="120"/>
      <c r="CN823" s="120"/>
    </row>
    <row r="824" spans="2:92" x14ac:dyDescent="0.25">
      <c r="B824" s="63" t="str">
        <f t="shared" si="119"/>
        <v/>
      </c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4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  <c r="BQ824" s="63"/>
      <c r="BR824" s="63"/>
      <c r="BS824" s="63"/>
      <c r="BT824" s="63"/>
      <c r="BU824" s="63"/>
      <c r="BV824" s="63"/>
      <c r="BW824" s="63"/>
      <c r="BX824" s="63"/>
      <c r="BY824" s="63"/>
      <c r="BZ824" s="63"/>
      <c r="CA824" s="63"/>
      <c r="CB824" s="63"/>
      <c r="CC824" s="63"/>
      <c r="CD824" s="63"/>
      <c r="CE824" s="63"/>
      <c r="CF824" s="63"/>
      <c r="CG824" s="63"/>
      <c r="CH824" s="63"/>
      <c r="CI824" s="120"/>
      <c r="CJ824" s="120"/>
      <c r="CK824" s="120"/>
      <c r="CL824" s="120"/>
      <c r="CM824" s="120"/>
      <c r="CN824" s="120"/>
    </row>
    <row r="825" spans="2:92" x14ac:dyDescent="0.25">
      <c r="B825" s="63" t="str">
        <f t="shared" si="119"/>
        <v/>
      </c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4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  <c r="BQ825" s="63"/>
      <c r="BR825" s="63"/>
      <c r="BS825" s="63"/>
      <c r="BT825" s="63"/>
      <c r="BU825" s="63"/>
      <c r="BV825" s="63"/>
      <c r="BW825" s="63"/>
      <c r="BX825" s="63"/>
      <c r="BY825" s="63"/>
      <c r="BZ825" s="63"/>
      <c r="CA825" s="63"/>
      <c r="CB825" s="63"/>
      <c r="CC825" s="63"/>
      <c r="CD825" s="63"/>
      <c r="CE825" s="63"/>
      <c r="CF825" s="63"/>
      <c r="CG825" s="63"/>
      <c r="CH825" s="63"/>
      <c r="CI825" s="120"/>
      <c r="CJ825" s="120"/>
      <c r="CK825" s="120"/>
      <c r="CL825" s="120"/>
      <c r="CM825" s="120"/>
      <c r="CN825" s="120"/>
    </row>
    <row r="826" spans="2:92" x14ac:dyDescent="0.25">
      <c r="B826" s="63" t="str">
        <f t="shared" si="119"/>
        <v/>
      </c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4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  <c r="BQ826" s="63"/>
      <c r="BR826" s="63"/>
      <c r="BS826" s="63"/>
      <c r="BT826" s="63"/>
      <c r="BU826" s="63"/>
      <c r="BV826" s="63"/>
      <c r="BW826" s="63"/>
      <c r="BX826" s="63"/>
      <c r="BY826" s="63"/>
      <c r="BZ826" s="63"/>
      <c r="CA826" s="63"/>
      <c r="CB826" s="63"/>
      <c r="CC826" s="63"/>
      <c r="CD826" s="63"/>
      <c r="CE826" s="63"/>
      <c r="CF826" s="63"/>
      <c r="CG826" s="63"/>
      <c r="CH826" s="63"/>
      <c r="CI826" s="120"/>
      <c r="CJ826" s="120"/>
      <c r="CK826" s="120"/>
      <c r="CL826" s="120"/>
      <c r="CM826" s="120"/>
      <c r="CN826" s="120"/>
    </row>
    <row r="827" spans="2:92" x14ac:dyDescent="0.25">
      <c r="B827" s="63" t="str">
        <f t="shared" si="119"/>
        <v/>
      </c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4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  <c r="BQ827" s="63"/>
      <c r="BR827" s="63"/>
      <c r="BS827" s="63"/>
      <c r="BT827" s="63"/>
      <c r="BU827" s="63"/>
      <c r="BV827" s="63"/>
      <c r="BW827" s="63"/>
      <c r="BX827" s="63"/>
      <c r="BY827" s="63"/>
      <c r="BZ827" s="63"/>
      <c r="CA827" s="63"/>
      <c r="CB827" s="63"/>
      <c r="CC827" s="63"/>
      <c r="CD827" s="63"/>
      <c r="CE827" s="63"/>
      <c r="CF827" s="63"/>
      <c r="CG827" s="63"/>
      <c r="CH827" s="63"/>
      <c r="CI827" s="120"/>
      <c r="CJ827" s="120"/>
      <c r="CK827" s="120"/>
      <c r="CL827" s="120"/>
      <c r="CM827" s="120"/>
      <c r="CN827" s="120"/>
    </row>
    <row r="828" spans="2:92" x14ac:dyDescent="0.25">
      <c r="B828" s="63" t="str">
        <f t="shared" si="119"/>
        <v/>
      </c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4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  <c r="BQ828" s="63"/>
      <c r="BR828" s="63"/>
      <c r="BS828" s="63"/>
      <c r="BT828" s="63"/>
      <c r="BU828" s="63"/>
      <c r="BV828" s="63"/>
      <c r="BW828" s="63"/>
      <c r="BX828" s="63"/>
      <c r="BY828" s="63"/>
      <c r="BZ828" s="63"/>
      <c r="CA828" s="63"/>
      <c r="CB828" s="63"/>
      <c r="CC828" s="63"/>
      <c r="CD828" s="63"/>
      <c r="CE828" s="63"/>
      <c r="CF828" s="63"/>
      <c r="CG828" s="63"/>
      <c r="CH828" s="63"/>
      <c r="CI828" s="120"/>
      <c r="CJ828" s="120"/>
      <c r="CK828" s="120"/>
      <c r="CL828" s="120"/>
      <c r="CM828" s="120"/>
      <c r="CN828" s="120"/>
    </row>
    <row r="829" spans="2:92" x14ac:dyDescent="0.25">
      <c r="B829" s="63" t="str">
        <f t="shared" si="119"/>
        <v/>
      </c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4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  <c r="BQ829" s="63"/>
      <c r="BR829" s="63"/>
      <c r="BS829" s="63"/>
      <c r="BT829" s="63"/>
      <c r="BU829" s="63"/>
      <c r="BV829" s="63"/>
      <c r="BW829" s="63"/>
      <c r="BX829" s="63"/>
      <c r="BY829" s="63"/>
      <c r="BZ829" s="63"/>
      <c r="CA829" s="63"/>
      <c r="CB829" s="63"/>
      <c r="CC829" s="63"/>
      <c r="CD829" s="63"/>
      <c r="CE829" s="63"/>
      <c r="CF829" s="63"/>
      <c r="CG829" s="63"/>
      <c r="CH829" s="63"/>
      <c r="CI829" s="120"/>
      <c r="CJ829" s="120"/>
      <c r="CK829" s="120"/>
      <c r="CL829" s="120"/>
      <c r="CM829" s="120"/>
      <c r="CN829" s="120"/>
    </row>
    <row r="830" spans="2:92" x14ac:dyDescent="0.25">
      <c r="B830" s="63" t="str">
        <f t="shared" si="119"/>
        <v/>
      </c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4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  <c r="BQ830" s="63"/>
      <c r="BR830" s="63"/>
      <c r="BS830" s="63"/>
      <c r="BT830" s="63"/>
      <c r="BU830" s="63"/>
      <c r="BV830" s="63"/>
      <c r="BW830" s="63"/>
      <c r="BX830" s="63"/>
      <c r="BY830" s="63"/>
      <c r="BZ830" s="63"/>
      <c r="CA830" s="63"/>
      <c r="CB830" s="63"/>
      <c r="CC830" s="63"/>
      <c r="CD830" s="63"/>
      <c r="CE830" s="63"/>
      <c r="CF830" s="63"/>
      <c r="CG830" s="63"/>
      <c r="CH830" s="63"/>
      <c r="CI830" s="120"/>
      <c r="CJ830" s="120"/>
      <c r="CK830" s="120"/>
      <c r="CL830" s="120"/>
      <c r="CM830" s="120"/>
      <c r="CN830" s="120"/>
    </row>
    <row r="831" spans="2:92" x14ac:dyDescent="0.25">
      <c r="B831" s="63" t="str">
        <f t="shared" si="119"/>
        <v/>
      </c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4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  <c r="BQ831" s="63"/>
      <c r="BR831" s="63"/>
      <c r="BS831" s="63"/>
      <c r="BT831" s="63"/>
      <c r="BU831" s="63"/>
      <c r="BV831" s="63"/>
      <c r="BW831" s="63"/>
      <c r="BX831" s="63"/>
      <c r="BY831" s="63"/>
      <c r="BZ831" s="63"/>
      <c r="CA831" s="63"/>
      <c r="CB831" s="63"/>
      <c r="CC831" s="63"/>
      <c r="CD831" s="63"/>
      <c r="CE831" s="63"/>
      <c r="CF831" s="63"/>
      <c r="CG831" s="63"/>
      <c r="CH831" s="63"/>
      <c r="CI831" s="120"/>
      <c r="CJ831" s="120"/>
      <c r="CK831" s="120"/>
      <c r="CL831" s="120"/>
      <c r="CM831" s="120"/>
      <c r="CN831" s="120"/>
    </row>
    <row r="832" spans="2:92" x14ac:dyDescent="0.25">
      <c r="B832" s="63" t="str">
        <f t="shared" ref="B832:B895" si="120">IF(C832&lt;&gt;"",CONCATENATE(C832,F832,D832,I832),"")</f>
        <v/>
      </c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4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  <c r="BQ832" s="63"/>
      <c r="BR832" s="63"/>
      <c r="BS832" s="63"/>
      <c r="BT832" s="63"/>
      <c r="BU832" s="63"/>
      <c r="BV832" s="63"/>
      <c r="BW832" s="63"/>
      <c r="BX832" s="63"/>
      <c r="BY832" s="63"/>
      <c r="BZ832" s="63"/>
      <c r="CA832" s="63"/>
      <c r="CB832" s="63"/>
      <c r="CC832" s="63"/>
      <c r="CD832" s="63"/>
      <c r="CE832" s="63"/>
      <c r="CF832" s="63"/>
      <c r="CG832" s="63"/>
      <c r="CH832" s="63"/>
      <c r="CI832" s="120"/>
      <c r="CJ832" s="120"/>
      <c r="CK832" s="120"/>
      <c r="CL832" s="120"/>
      <c r="CM832" s="120"/>
      <c r="CN832" s="120"/>
    </row>
    <row r="833" spans="2:92" x14ac:dyDescent="0.25">
      <c r="B833" s="63" t="str">
        <f t="shared" si="120"/>
        <v/>
      </c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4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  <c r="BQ833" s="63"/>
      <c r="BR833" s="63"/>
      <c r="BS833" s="63"/>
      <c r="BT833" s="63"/>
      <c r="BU833" s="63"/>
      <c r="BV833" s="63"/>
      <c r="BW833" s="63"/>
      <c r="BX833" s="63"/>
      <c r="BY833" s="63"/>
      <c r="BZ833" s="63"/>
      <c r="CA833" s="63"/>
      <c r="CB833" s="63"/>
      <c r="CC833" s="63"/>
      <c r="CD833" s="63"/>
      <c r="CE833" s="63"/>
      <c r="CF833" s="63"/>
      <c r="CG833" s="63"/>
      <c r="CH833" s="63"/>
      <c r="CI833" s="120"/>
      <c r="CJ833" s="120"/>
      <c r="CK833" s="120"/>
      <c r="CL833" s="120"/>
      <c r="CM833" s="120"/>
      <c r="CN833" s="120"/>
    </row>
    <row r="834" spans="2:92" x14ac:dyDescent="0.25">
      <c r="B834" s="63" t="str">
        <f t="shared" si="120"/>
        <v/>
      </c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4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  <c r="BQ834" s="63"/>
      <c r="BR834" s="63"/>
      <c r="BS834" s="63"/>
      <c r="BT834" s="63"/>
      <c r="BU834" s="63"/>
      <c r="BV834" s="63"/>
      <c r="BW834" s="63"/>
      <c r="BX834" s="63"/>
      <c r="BY834" s="63"/>
      <c r="BZ834" s="63"/>
      <c r="CA834" s="63"/>
      <c r="CB834" s="63"/>
      <c r="CC834" s="63"/>
      <c r="CD834" s="63"/>
      <c r="CE834" s="63"/>
      <c r="CF834" s="63"/>
      <c r="CG834" s="63"/>
      <c r="CH834" s="63"/>
      <c r="CI834" s="120"/>
      <c r="CJ834" s="120"/>
      <c r="CK834" s="120"/>
      <c r="CL834" s="120"/>
      <c r="CM834" s="120"/>
      <c r="CN834" s="120"/>
    </row>
    <row r="835" spans="2:92" x14ac:dyDescent="0.25">
      <c r="B835" s="63" t="str">
        <f t="shared" si="120"/>
        <v/>
      </c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4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  <c r="BQ835" s="63"/>
      <c r="BR835" s="63"/>
      <c r="BS835" s="63"/>
      <c r="BT835" s="63"/>
      <c r="BU835" s="63"/>
      <c r="BV835" s="63"/>
      <c r="BW835" s="63"/>
      <c r="BX835" s="63"/>
      <c r="BY835" s="63"/>
      <c r="BZ835" s="63"/>
      <c r="CA835" s="63"/>
      <c r="CB835" s="63"/>
      <c r="CC835" s="63"/>
      <c r="CD835" s="63"/>
      <c r="CE835" s="63"/>
      <c r="CF835" s="63"/>
      <c r="CG835" s="63"/>
      <c r="CH835" s="63"/>
      <c r="CI835" s="120"/>
      <c r="CJ835" s="120"/>
      <c r="CK835" s="120"/>
      <c r="CL835" s="120"/>
      <c r="CM835" s="120"/>
      <c r="CN835" s="120"/>
    </row>
    <row r="836" spans="2:92" x14ac:dyDescent="0.25">
      <c r="B836" s="63" t="str">
        <f t="shared" si="120"/>
        <v/>
      </c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4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  <c r="BQ836" s="63"/>
      <c r="BR836" s="63"/>
      <c r="BS836" s="63"/>
      <c r="BT836" s="63"/>
      <c r="BU836" s="63"/>
      <c r="BV836" s="63"/>
      <c r="BW836" s="63"/>
      <c r="BX836" s="63"/>
      <c r="BY836" s="63"/>
      <c r="BZ836" s="63"/>
      <c r="CA836" s="63"/>
      <c r="CB836" s="63"/>
      <c r="CC836" s="63"/>
      <c r="CD836" s="63"/>
      <c r="CE836" s="63"/>
      <c r="CF836" s="63"/>
      <c r="CG836" s="63"/>
      <c r="CH836" s="63"/>
      <c r="CI836" s="120"/>
      <c r="CJ836" s="120"/>
      <c r="CK836" s="120"/>
      <c r="CL836" s="120"/>
      <c r="CM836" s="120"/>
      <c r="CN836" s="120"/>
    </row>
    <row r="837" spans="2:92" x14ac:dyDescent="0.25">
      <c r="B837" s="63" t="str">
        <f t="shared" si="120"/>
        <v/>
      </c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4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  <c r="BQ837" s="63"/>
      <c r="BR837" s="63"/>
      <c r="BS837" s="63"/>
      <c r="BT837" s="63"/>
      <c r="BU837" s="63"/>
      <c r="BV837" s="63"/>
      <c r="BW837" s="63"/>
      <c r="BX837" s="63"/>
      <c r="BY837" s="63"/>
      <c r="BZ837" s="63"/>
      <c r="CA837" s="63"/>
      <c r="CB837" s="63"/>
      <c r="CC837" s="63"/>
      <c r="CD837" s="63"/>
      <c r="CE837" s="63"/>
      <c r="CF837" s="63"/>
      <c r="CG837" s="63"/>
      <c r="CH837" s="63"/>
      <c r="CI837" s="120"/>
      <c r="CJ837" s="120"/>
      <c r="CK837" s="120"/>
      <c r="CL837" s="120"/>
      <c r="CM837" s="120"/>
      <c r="CN837" s="120"/>
    </row>
    <row r="838" spans="2:92" x14ac:dyDescent="0.25">
      <c r="B838" s="63" t="str">
        <f t="shared" si="120"/>
        <v/>
      </c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4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  <c r="BQ838" s="63"/>
      <c r="BR838" s="63"/>
      <c r="BS838" s="63"/>
      <c r="BT838" s="63"/>
      <c r="BU838" s="63"/>
      <c r="BV838" s="63"/>
      <c r="BW838" s="63"/>
      <c r="BX838" s="63"/>
      <c r="BY838" s="63"/>
      <c r="BZ838" s="63"/>
      <c r="CA838" s="63"/>
      <c r="CB838" s="63"/>
      <c r="CC838" s="63"/>
      <c r="CD838" s="63"/>
      <c r="CE838" s="63"/>
      <c r="CF838" s="63"/>
      <c r="CG838" s="63"/>
      <c r="CH838" s="63"/>
      <c r="CI838" s="120"/>
      <c r="CJ838" s="120"/>
      <c r="CK838" s="120"/>
      <c r="CL838" s="120"/>
      <c r="CM838" s="120"/>
      <c r="CN838" s="120"/>
    </row>
    <row r="839" spans="2:92" x14ac:dyDescent="0.25">
      <c r="B839" s="63" t="str">
        <f t="shared" si="120"/>
        <v/>
      </c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4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  <c r="BQ839" s="63"/>
      <c r="BR839" s="63"/>
      <c r="BS839" s="63"/>
      <c r="BT839" s="63"/>
      <c r="BU839" s="63"/>
      <c r="BV839" s="63"/>
      <c r="BW839" s="63"/>
      <c r="BX839" s="63"/>
      <c r="BY839" s="63"/>
      <c r="BZ839" s="63"/>
      <c r="CA839" s="63"/>
      <c r="CB839" s="63"/>
      <c r="CC839" s="63"/>
      <c r="CD839" s="63"/>
      <c r="CE839" s="63"/>
      <c r="CF839" s="63"/>
      <c r="CG839" s="63"/>
      <c r="CH839" s="63"/>
      <c r="CI839" s="120"/>
      <c r="CJ839" s="120"/>
      <c r="CK839" s="120"/>
      <c r="CL839" s="120"/>
      <c r="CM839" s="120"/>
      <c r="CN839" s="120"/>
    </row>
    <row r="840" spans="2:92" x14ac:dyDescent="0.25">
      <c r="B840" s="63" t="str">
        <f t="shared" si="120"/>
        <v/>
      </c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4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  <c r="BQ840" s="63"/>
      <c r="BR840" s="63"/>
      <c r="BS840" s="63"/>
      <c r="BT840" s="63"/>
      <c r="BU840" s="63"/>
      <c r="BV840" s="63"/>
      <c r="BW840" s="63"/>
      <c r="BX840" s="63"/>
      <c r="BY840" s="63"/>
      <c r="BZ840" s="63"/>
      <c r="CA840" s="63"/>
      <c r="CB840" s="63"/>
      <c r="CC840" s="63"/>
      <c r="CD840" s="63"/>
      <c r="CE840" s="63"/>
      <c r="CF840" s="63"/>
      <c r="CG840" s="63"/>
      <c r="CH840" s="63"/>
      <c r="CI840" s="120"/>
      <c r="CJ840" s="120"/>
      <c r="CK840" s="120"/>
      <c r="CL840" s="120"/>
      <c r="CM840" s="120"/>
      <c r="CN840" s="120"/>
    </row>
    <row r="841" spans="2:92" x14ac:dyDescent="0.25">
      <c r="B841" s="63" t="str">
        <f t="shared" si="120"/>
        <v/>
      </c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4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  <c r="BQ841" s="63"/>
      <c r="BR841" s="63"/>
      <c r="BS841" s="63"/>
      <c r="BT841" s="63"/>
      <c r="BU841" s="63"/>
      <c r="BV841" s="63"/>
      <c r="BW841" s="63"/>
      <c r="BX841" s="63"/>
      <c r="BY841" s="63"/>
      <c r="BZ841" s="63"/>
      <c r="CA841" s="63"/>
      <c r="CB841" s="63"/>
      <c r="CC841" s="63"/>
      <c r="CD841" s="63"/>
      <c r="CE841" s="63"/>
      <c r="CF841" s="63"/>
      <c r="CG841" s="63"/>
      <c r="CH841" s="63"/>
      <c r="CI841" s="120"/>
      <c r="CJ841" s="120"/>
      <c r="CK841" s="120"/>
      <c r="CL841" s="120"/>
      <c r="CM841" s="120"/>
      <c r="CN841" s="120"/>
    </row>
    <row r="842" spans="2:92" x14ac:dyDescent="0.25">
      <c r="B842" s="63" t="str">
        <f t="shared" si="120"/>
        <v/>
      </c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4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  <c r="BQ842" s="63"/>
      <c r="BR842" s="63"/>
      <c r="BS842" s="63"/>
      <c r="BT842" s="63"/>
      <c r="BU842" s="63"/>
      <c r="BV842" s="63"/>
      <c r="BW842" s="63"/>
      <c r="BX842" s="63"/>
      <c r="BY842" s="63"/>
      <c r="BZ842" s="63"/>
      <c r="CA842" s="63"/>
      <c r="CB842" s="63"/>
      <c r="CC842" s="63"/>
      <c r="CD842" s="63"/>
      <c r="CE842" s="63"/>
      <c r="CF842" s="63"/>
      <c r="CG842" s="63"/>
      <c r="CH842" s="63"/>
      <c r="CI842" s="120"/>
      <c r="CJ842" s="120"/>
      <c r="CK842" s="120"/>
      <c r="CL842" s="120"/>
      <c r="CM842" s="120"/>
      <c r="CN842" s="120"/>
    </row>
    <row r="843" spans="2:92" x14ac:dyDescent="0.25">
      <c r="B843" s="63" t="str">
        <f t="shared" si="120"/>
        <v/>
      </c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4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  <c r="BQ843" s="63"/>
      <c r="BR843" s="63"/>
      <c r="BS843" s="63"/>
      <c r="BT843" s="63"/>
      <c r="BU843" s="63"/>
      <c r="BV843" s="63"/>
      <c r="BW843" s="63"/>
      <c r="BX843" s="63"/>
      <c r="BY843" s="63"/>
      <c r="BZ843" s="63"/>
      <c r="CA843" s="63"/>
      <c r="CB843" s="63"/>
      <c r="CC843" s="63"/>
      <c r="CD843" s="63"/>
      <c r="CE843" s="63"/>
      <c r="CF843" s="63"/>
      <c r="CG843" s="63"/>
      <c r="CH843" s="63"/>
      <c r="CI843" s="120"/>
      <c r="CJ843" s="120"/>
      <c r="CK843" s="120"/>
      <c r="CL843" s="120"/>
      <c r="CM843" s="120"/>
      <c r="CN843" s="120"/>
    </row>
    <row r="844" spans="2:92" x14ac:dyDescent="0.25">
      <c r="B844" s="63" t="str">
        <f t="shared" si="120"/>
        <v/>
      </c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4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  <c r="BQ844" s="63"/>
      <c r="BR844" s="63"/>
      <c r="BS844" s="63"/>
      <c r="BT844" s="63"/>
      <c r="BU844" s="63"/>
      <c r="BV844" s="63"/>
      <c r="BW844" s="63"/>
      <c r="BX844" s="63"/>
      <c r="BY844" s="63"/>
      <c r="BZ844" s="63"/>
      <c r="CA844" s="63"/>
      <c r="CB844" s="63"/>
      <c r="CC844" s="63"/>
      <c r="CD844" s="63"/>
      <c r="CE844" s="63"/>
      <c r="CF844" s="63"/>
      <c r="CG844" s="63"/>
      <c r="CH844" s="63"/>
      <c r="CI844" s="120"/>
      <c r="CJ844" s="120"/>
      <c r="CK844" s="120"/>
      <c r="CL844" s="120"/>
      <c r="CM844" s="120"/>
      <c r="CN844" s="120"/>
    </row>
    <row r="845" spans="2:92" x14ac:dyDescent="0.25">
      <c r="B845" s="63" t="str">
        <f t="shared" si="120"/>
        <v/>
      </c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4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  <c r="BQ845" s="63"/>
      <c r="BR845" s="63"/>
      <c r="BS845" s="63"/>
      <c r="BT845" s="63"/>
      <c r="BU845" s="63"/>
      <c r="BV845" s="63"/>
      <c r="BW845" s="63"/>
      <c r="BX845" s="63"/>
      <c r="BY845" s="63"/>
      <c r="BZ845" s="63"/>
      <c r="CA845" s="63"/>
      <c r="CB845" s="63"/>
      <c r="CC845" s="63"/>
      <c r="CD845" s="63"/>
      <c r="CE845" s="63"/>
      <c r="CF845" s="63"/>
      <c r="CG845" s="63"/>
      <c r="CH845" s="63"/>
      <c r="CI845" s="120"/>
      <c r="CJ845" s="120"/>
      <c r="CK845" s="120"/>
      <c r="CL845" s="120"/>
      <c r="CM845" s="120"/>
      <c r="CN845" s="120"/>
    </row>
    <row r="846" spans="2:92" x14ac:dyDescent="0.25">
      <c r="B846" s="63" t="str">
        <f t="shared" si="120"/>
        <v/>
      </c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4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  <c r="BQ846" s="63"/>
      <c r="BR846" s="63"/>
      <c r="BS846" s="63"/>
      <c r="BT846" s="63"/>
      <c r="BU846" s="63"/>
      <c r="BV846" s="63"/>
      <c r="BW846" s="63"/>
      <c r="BX846" s="63"/>
      <c r="BY846" s="63"/>
      <c r="BZ846" s="63"/>
      <c r="CA846" s="63"/>
      <c r="CB846" s="63"/>
      <c r="CC846" s="63"/>
      <c r="CD846" s="63"/>
      <c r="CE846" s="63"/>
      <c r="CF846" s="63"/>
      <c r="CG846" s="63"/>
      <c r="CH846" s="63"/>
      <c r="CI846" s="120"/>
      <c r="CJ846" s="120"/>
      <c r="CK846" s="120"/>
      <c r="CL846" s="120"/>
      <c r="CM846" s="120"/>
      <c r="CN846" s="120"/>
    </row>
    <row r="847" spans="2:92" x14ac:dyDescent="0.25">
      <c r="B847" s="63" t="str">
        <f t="shared" si="120"/>
        <v/>
      </c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4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  <c r="BQ847" s="63"/>
      <c r="BR847" s="63"/>
      <c r="BS847" s="63"/>
      <c r="BT847" s="63"/>
      <c r="BU847" s="63"/>
      <c r="BV847" s="63"/>
      <c r="BW847" s="63"/>
      <c r="BX847" s="63"/>
      <c r="BY847" s="63"/>
      <c r="BZ847" s="63"/>
      <c r="CA847" s="63"/>
      <c r="CB847" s="63"/>
      <c r="CC847" s="63"/>
      <c r="CD847" s="63"/>
      <c r="CE847" s="63"/>
      <c r="CF847" s="63"/>
      <c r="CG847" s="63"/>
      <c r="CH847" s="63"/>
      <c r="CI847" s="120"/>
      <c r="CJ847" s="120"/>
      <c r="CK847" s="120"/>
      <c r="CL847" s="120"/>
      <c r="CM847" s="120"/>
      <c r="CN847" s="120"/>
    </row>
    <row r="848" spans="2:92" x14ac:dyDescent="0.25">
      <c r="B848" s="63" t="str">
        <f t="shared" si="120"/>
        <v/>
      </c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4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  <c r="BQ848" s="63"/>
      <c r="BR848" s="63"/>
      <c r="BS848" s="63"/>
      <c r="BT848" s="63"/>
      <c r="BU848" s="63"/>
      <c r="BV848" s="63"/>
      <c r="BW848" s="63"/>
      <c r="BX848" s="63"/>
      <c r="BY848" s="63"/>
      <c r="BZ848" s="63"/>
      <c r="CA848" s="63"/>
      <c r="CB848" s="63"/>
      <c r="CC848" s="63"/>
      <c r="CD848" s="63"/>
      <c r="CE848" s="63"/>
      <c r="CF848" s="63"/>
      <c r="CG848" s="63"/>
      <c r="CH848" s="63"/>
      <c r="CI848" s="120"/>
      <c r="CJ848" s="120"/>
      <c r="CK848" s="120"/>
      <c r="CL848" s="120"/>
      <c r="CM848" s="120"/>
      <c r="CN848" s="120"/>
    </row>
    <row r="849" spans="2:92" x14ac:dyDescent="0.25">
      <c r="B849" s="63" t="str">
        <f t="shared" si="120"/>
        <v/>
      </c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4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  <c r="BQ849" s="63"/>
      <c r="BR849" s="63"/>
      <c r="BS849" s="63"/>
      <c r="BT849" s="63"/>
      <c r="BU849" s="63"/>
      <c r="BV849" s="63"/>
      <c r="BW849" s="63"/>
      <c r="BX849" s="63"/>
      <c r="BY849" s="63"/>
      <c r="BZ849" s="63"/>
      <c r="CA849" s="63"/>
      <c r="CB849" s="63"/>
      <c r="CC849" s="63"/>
      <c r="CD849" s="63"/>
      <c r="CE849" s="63"/>
      <c r="CF849" s="63"/>
      <c r="CG849" s="63"/>
      <c r="CH849" s="63"/>
      <c r="CI849" s="120"/>
      <c r="CJ849" s="120"/>
      <c r="CK849" s="120"/>
      <c r="CL849" s="120"/>
      <c r="CM849" s="120"/>
      <c r="CN849" s="120"/>
    </row>
    <row r="850" spans="2:92" x14ac:dyDescent="0.25">
      <c r="B850" s="63" t="str">
        <f t="shared" si="120"/>
        <v/>
      </c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4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  <c r="BQ850" s="63"/>
      <c r="BR850" s="63"/>
      <c r="BS850" s="63"/>
      <c r="BT850" s="63"/>
      <c r="BU850" s="63"/>
      <c r="BV850" s="63"/>
      <c r="BW850" s="63"/>
      <c r="BX850" s="63"/>
      <c r="BY850" s="63"/>
      <c r="BZ850" s="63"/>
      <c r="CA850" s="63"/>
      <c r="CB850" s="63"/>
      <c r="CC850" s="63"/>
      <c r="CD850" s="63"/>
      <c r="CE850" s="63"/>
      <c r="CF850" s="63"/>
      <c r="CG850" s="63"/>
      <c r="CH850" s="63"/>
      <c r="CI850" s="120"/>
      <c r="CJ850" s="120"/>
      <c r="CK850" s="120"/>
      <c r="CL850" s="120"/>
      <c r="CM850" s="120"/>
      <c r="CN850" s="120"/>
    </row>
    <row r="851" spans="2:92" x14ac:dyDescent="0.25">
      <c r="B851" s="63" t="str">
        <f t="shared" si="120"/>
        <v/>
      </c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4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  <c r="BQ851" s="63"/>
      <c r="BR851" s="63"/>
      <c r="BS851" s="63"/>
      <c r="BT851" s="63"/>
      <c r="BU851" s="63"/>
      <c r="BV851" s="63"/>
      <c r="BW851" s="63"/>
      <c r="BX851" s="63"/>
      <c r="BY851" s="63"/>
      <c r="BZ851" s="63"/>
      <c r="CA851" s="63"/>
      <c r="CB851" s="63"/>
      <c r="CC851" s="63"/>
      <c r="CD851" s="63"/>
      <c r="CE851" s="63"/>
      <c r="CF851" s="63"/>
      <c r="CG851" s="63"/>
      <c r="CH851" s="63"/>
      <c r="CI851" s="120"/>
      <c r="CJ851" s="120"/>
      <c r="CK851" s="120"/>
      <c r="CL851" s="120"/>
      <c r="CM851" s="120"/>
      <c r="CN851" s="120"/>
    </row>
    <row r="852" spans="2:92" x14ac:dyDescent="0.25">
      <c r="B852" s="63" t="str">
        <f t="shared" si="120"/>
        <v/>
      </c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4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  <c r="BQ852" s="63"/>
      <c r="BR852" s="63"/>
      <c r="BS852" s="63"/>
      <c r="BT852" s="63"/>
      <c r="BU852" s="63"/>
      <c r="BV852" s="63"/>
      <c r="BW852" s="63"/>
      <c r="BX852" s="63"/>
      <c r="BY852" s="63"/>
      <c r="BZ852" s="63"/>
      <c r="CA852" s="63"/>
      <c r="CB852" s="63"/>
      <c r="CC852" s="63"/>
      <c r="CD852" s="63"/>
      <c r="CE852" s="63"/>
      <c r="CF852" s="63"/>
      <c r="CG852" s="63"/>
      <c r="CH852" s="63"/>
      <c r="CI852" s="120"/>
      <c r="CJ852" s="120"/>
      <c r="CK852" s="120"/>
      <c r="CL852" s="120"/>
      <c r="CM852" s="120"/>
      <c r="CN852" s="120"/>
    </row>
    <row r="853" spans="2:92" x14ac:dyDescent="0.25">
      <c r="B853" s="63" t="str">
        <f t="shared" si="120"/>
        <v/>
      </c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4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  <c r="BQ853" s="63"/>
      <c r="BR853" s="63"/>
      <c r="BS853" s="63"/>
      <c r="BT853" s="63"/>
      <c r="BU853" s="63"/>
      <c r="BV853" s="63"/>
      <c r="BW853" s="63"/>
      <c r="BX853" s="63"/>
      <c r="BY853" s="63"/>
      <c r="BZ853" s="63"/>
      <c r="CA853" s="63"/>
      <c r="CB853" s="63"/>
      <c r="CC853" s="63"/>
      <c r="CD853" s="63"/>
      <c r="CE853" s="63"/>
      <c r="CF853" s="63"/>
      <c r="CG853" s="63"/>
      <c r="CH853" s="63"/>
      <c r="CI853" s="120"/>
      <c r="CJ853" s="120"/>
      <c r="CK853" s="120"/>
      <c r="CL853" s="120"/>
      <c r="CM853" s="120"/>
      <c r="CN853" s="120"/>
    </row>
    <row r="854" spans="2:92" x14ac:dyDescent="0.25">
      <c r="B854" s="63" t="str">
        <f t="shared" si="120"/>
        <v/>
      </c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4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  <c r="BQ854" s="63"/>
      <c r="BR854" s="63"/>
      <c r="BS854" s="63"/>
      <c r="BT854" s="63"/>
      <c r="BU854" s="63"/>
      <c r="BV854" s="63"/>
      <c r="BW854" s="63"/>
      <c r="BX854" s="63"/>
      <c r="BY854" s="63"/>
      <c r="BZ854" s="63"/>
      <c r="CA854" s="63"/>
      <c r="CB854" s="63"/>
      <c r="CC854" s="63"/>
      <c r="CD854" s="63"/>
      <c r="CE854" s="63"/>
      <c r="CF854" s="63"/>
      <c r="CG854" s="63"/>
      <c r="CH854" s="63"/>
      <c r="CI854" s="120"/>
      <c r="CJ854" s="120"/>
      <c r="CK854" s="120"/>
      <c r="CL854" s="120"/>
      <c r="CM854" s="120"/>
      <c r="CN854" s="120"/>
    </row>
    <row r="855" spans="2:92" x14ac:dyDescent="0.25">
      <c r="B855" s="63" t="str">
        <f t="shared" si="120"/>
        <v/>
      </c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4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  <c r="BQ855" s="63"/>
      <c r="BR855" s="63"/>
      <c r="BS855" s="63"/>
      <c r="BT855" s="63"/>
      <c r="BU855" s="63"/>
      <c r="BV855" s="63"/>
      <c r="BW855" s="63"/>
      <c r="BX855" s="63"/>
      <c r="BY855" s="63"/>
      <c r="BZ855" s="63"/>
      <c r="CA855" s="63"/>
      <c r="CB855" s="63"/>
      <c r="CC855" s="63"/>
      <c r="CD855" s="63"/>
      <c r="CE855" s="63"/>
      <c r="CF855" s="63"/>
      <c r="CG855" s="63"/>
      <c r="CH855" s="63"/>
      <c r="CI855" s="120"/>
      <c r="CJ855" s="120"/>
      <c r="CK855" s="120"/>
      <c r="CL855" s="120"/>
      <c r="CM855" s="120"/>
      <c r="CN855" s="120"/>
    </row>
    <row r="856" spans="2:92" x14ac:dyDescent="0.25">
      <c r="B856" s="63" t="str">
        <f t="shared" si="120"/>
        <v/>
      </c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4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  <c r="BQ856" s="63"/>
      <c r="BR856" s="63"/>
      <c r="BS856" s="63"/>
      <c r="BT856" s="63"/>
      <c r="BU856" s="63"/>
      <c r="BV856" s="63"/>
      <c r="BW856" s="63"/>
      <c r="BX856" s="63"/>
      <c r="BY856" s="63"/>
      <c r="BZ856" s="63"/>
      <c r="CA856" s="63"/>
      <c r="CB856" s="63"/>
      <c r="CC856" s="63"/>
      <c r="CD856" s="63"/>
      <c r="CE856" s="63"/>
      <c r="CF856" s="63"/>
      <c r="CG856" s="63"/>
      <c r="CH856" s="63"/>
      <c r="CI856" s="120"/>
      <c r="CJ856" s="120"/>
      <c r="CK856" s="120"/>
      <c r="CL856" s="120"/>
      <c r="CM856" s="120"/>
      <c r="CN856" s="120"/>
    </row>
    <row r="857" spans="2:92" x14ac:dyDescent="0.25">
      <c r="B857" s="63" t="str">
        <f t="shared" si="120"/>
        <v/>
      </c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4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  <c r="BQ857" s="63"/>
      <c r="BR857" s="63"/>
      <c r="BS857" s="63"/>
      <c r="BT857" s="63"/>
      <c r="BU857" s="63"/>
      <c r="BV857" s="63"/>
      <c r="BW857" s="63"/>
      <c r="BX857" s="63"/>
      <c r="BY857" s="63"/>
      <c r="BZ857" s="63"/>
      <c r="CA857" s="63"/>
      <c r="CB857" s="63"/>
      <c r="CC857" s="63"/>
      <c r="CD857" s="63"/>
      <c r="CE857" s="63"/>
      <c r="CF857" s="63"/>
      <c r="CG857" s="63"/>
      <c r="CH857" s="63"/>
      <c r="CI857" s="120"/>
      <c r="CJ857" s="120"/>
      <c r="CK857" s="120"/>
      <c r="CL857" s="120"/>
      <c r="CM857" s="120"/>
      <c r="CN857" s="120"/>
    </row>
    <row r="858" spans="2:92" x14ac:dyDescent="0.25">
      <c r="B858" s="63" t="str">
        <f t="shared" si="120"/>
        <v/>
      </c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4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  <c r="BQ858" s="63"/>
      <c r="BR858" s="63"/>
      <c r="BS858" s="63"/>
      <c r="BT858" s="63"/>
      <c r="BU858" s="63"/>
      <c r="BV858" s="63"/>
      <c r="BW858" s="63"/>
      <c r="BX858" s="63"/>
      <c r="BY858" s="63"/>
      <c r="BZ858" s="63"/>
      <c r="CA858" s="63"/>
      <c r="CB858" s="63"/>
      <c r="CC858" s="63"/>
      <c r="CD858" s="63"/>
      <c r="CE858" s="63"/>
      <c r="CF858" s="63"/>
      <c r="CG858" s="63"/>
      <c r="CH858" s="63"/>
      <c r="CI858" s="120"/>
      <c r="CJ858" s="120"/>
      <c r="CK858" s="120"/>
      <c r="CL858" s="120"/>
      <c r="CM858" s="120"/>
      <c r="CN858" s="120"/>
    </row>
    <row r="859" spans="2:92" x14ac:dyDescent="0.25">
      <c r="B859" s="63" t="str">
        <f t="shared" si="120"/>
        <v/>
      </c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4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  <c r="BQ859" s="63"/>
      <c r="BR859" s="63"/>
      <c r="BS859" s="63"/>
      <c r="BT859" s="63"/>
      <c r="BU859" s="63"/>
      <c r="BV859" s="63"/>
      <c r="BW859" s="63"/>
      <c r="BX859" s="63"/>
      <c r="BY859" s="63"/>
      <c r="BZ859" s="63"/>
      <c r="CA859" s="63"/>
      <c r="CB859" s="63"/>
      <c r="CC859" s="63"/>
      <c r="CD859" s="63"/>
      <c r="CE859" s="63"/>
      <c r="CF859" s="63"/>
      <c r="CG859" s="63"/>
      <c r="CH859" s="63"/>
      <c r="CI859" s="120"/>
      <c r="CJ859" s="120"/>
      <c r="CK859" s="120"/>
      <c r="CL859" s="120"/>
      <c r="CM859" s="120"/>
      <c r="CN859" s="120"/>
    </row>
    <row r="860" spans="2:92" x14ac:dyDescent="0.25">
      <c r="B860" s="63" t="str">
        <f t="shared" si="120"/>
        <v/>
      </c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4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  <c r="BQ860" s="63"/>
      <c r="BR860" s="63"/>
      <c r="BS860" s="63"/>
      <c r="BT860" s="63"/>
      <c r="BU860" s="63"/>
      <c r="BV860" s="63"/>
      <c r="BW860" s="63"/>
      <c r="BX860" s="63"/>
      <c r="BY860" s="63"/>
      <c r="BZ860" s="63"/>
      <c r="CA860" s="63"/>
      <c r="CB860" s="63"/>
      <c r="CC860" s="63"/>
      <c r="CD860" s="63"/>
      <c r="CE860" s="63"/>
      <c r="CF860" s="63"/>
      <c r="CG860" s="63"/>
      <c r="CH860" s="63"/>
      <c r="CI860" s="120"/>
      <c r="CJ860" s="120"/>
      <c r="CK860" s="120"/>
      <c r="CL860" s="120"/>
      <c r="CM860" s="120"/>
      <c r="CN860" s="120"/>
    </row>
    <row r="861" spans="2:92" x14ac:dyDescent="0.25">
      <c r="B861" s="63" t="str">
        <f t="shared" si="120"/>
        <v/>
      </c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4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  <c r="BQ861" s="63"/>
      <c r="BR861" s="63"/>
      <c r="BS861" s="63"/>
      <c r="BT861" s="63"/>
      <c r="BU861" s="63"/>
      <c r="BV861" s="63"/>
      <c r="BW861" s="63"/>
      <c r="BX861" s="63"/>
      <c r="BY861" s="63"/>
      <c r="BZ861" s="63"/>
      <c r="CA861" s="63"/>
      <c r="CB861" s="63"/>
      <c r="CC861" s="63"/>
      <c r="CD861" s="63"/>
      <c r="CE861" s="63"/>
      <c r="CF861" s="63"/>
      <c r="CG861" s="63"/>
      <c r="CH861" s="63"/>
      <c r="CI861" s="120"/>
      <c r="CJ861" s="120"/>
      <c r="CK861" s="120"/>
      <c r="CL861" s="120"/>
      <c r="CM861" s="120"/>
      <c r="CN861" s="120"/>
    </row>
    <row r="862" spans="2:92" x14ac:dyDescent="0.25">
      <c r="B862" s="63" t="str">
        <f t="shared" si="120"/>
        <v/>
      </c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4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  <c r="BQ862" s="63"/>
      <c r="BR862" s="63"/>
      <c r="BS862" s="63"/>
      <c r="BT862" s="63"/>
      <c r="BU862" s="63"/>
      <c r="BV862" s="63"/>
      <c r="BW862" s="63"/>
      <c r="BX862" s="63"/>
      <c r="BY862" s="63"/>
      <c r="BZ862" s="63"/>
      <c r="CA862" s="63"/>
      <c r="CB862" s="63"/>
      <c r="CC862" s="63"/>
      <c r="CD862" s="63"/>
      <c r="CE862" s="63"/>
      <c r="CF862" s="63"/>
      <c r="CG862" s="63"/>
      <c r="CH862" s="63"/>
      <c r="CI862" s="120"/>
      <c r="CJ862" s="120"/>
      <c r="CK862" s="120"/>
      <c r="CL862" s="120"/>
      <c r="CM862" s="120"/>
      <c r="CN862" s="120"/>
    </row>
    <row r="863" spans="2:92" x14ac:dyDescent="0.25">
      <c r="B863" s="63" t="str">
        <f t="shared" si="120"/>
        <v/>
      </c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4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  <c r="BQ863" s="63"/>
      <c r="BR863" s="63"/>
      <c r="BS863" s="63"/>
      <c r="BT863" s="63"/>
      <c r="BU863" s="63"/>
      <c r="BV863" s="63"/>
      <c r="BW863" s="63"/>
      <c r="BX863" s="63"/>
      <c r="BY863" s="63"/>
      <c r="BZ863" s="63"/>
      <c r="CA863" s="63"/>
      <c r="CB863" s="63"/>
      <c r="CC863" s="63"/>
      <c r="CD863" s="63"/>
      <c r="CE863" s="63"/>
      <c r="CF863" s="63"/>
      <c r="CG863" s="63"/>
      <c r="CH863" s="63"/>
      <c r="CI863" s="120"/>
      <c r="CJ863" s="120"/>
      <c r="CK863" s="120"/>
      <c r="CL863" s="120"/>
      <c r="CM863" s="120"/>
      <c r="CN863" s="120"/>
    </row>
    <row r="864" spans="2:92" x14ac:dyDescent="0.25">
      <c r="B864" s="63" t="str">
        <f t="shared" si="120"/>
        <v/>
      </c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4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  <c r="BQ864" s="63"/>
      <c r="BR864" s="63"/>
      <c r="BS864" s="63"/>
      <c r="BT864" s="63"/>
      <c r="BU864" s="63"/>
      <c r="BV864" s="63"/>
      <c r="BW864" s="63"/>
      <c r="BX864" s="63"/>
      <c r="BY864" s="63"/>
      <c r="BZ864" s="63"/>
      <c r="CA864" s="63"/>
      <c r="CB864" s="63"/>
      <c r="CC864" s="63"/>
      <c r="CD864" s="63"/>
      <c r="CE864" s="63"/>
      <c r="CF864" s="63"/>
      <c r="CG864" s="63"/>
      <c r="CH864" s="63"/>
      <c r="CI864" s="120"/>
      <c r="CJ864" s="120"/>
      <c r="CK864" s="120"/>
      <c r="CL864" s="120"/>
      <c r="CM864" s="120"/>
      <c r="CN864" s="120"/>
    </row>
    <row r="865" spans="2:92" x14ac:dyDescent="0.25">
      <c r="B865" s="63" t="str">
        <f t="shared" si="120"/>
        <v/>
      </c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4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  <c r="BQ865" s="63"/>
      <c r="BR865" s="63"/>
      <c r="BS865" s="63"/>
      <c r="BT865" s="63"/>
      <c r="BU865" s="63"/>
      <c r="BV865" s="63"/>
      <c r="BW865" s="63"/>
      <c r="BX865" s="63"/>
      <c r="BY865" s="63"/>
      <c r="BZ865" s="63"/>
      <c r="CA865" s="63"/>
      <c r="CB865" s="63"/>
      <c r="CC865" s="63"/>
      <c r="CD865" s="63"/>
      <c r="CE865" s="63"/>
      <c r="CF865" s="63"/>
      <c r="CG865" s="63"/>
      <c r="CH865" s="63"/>
      <c r="CI865" s="120"/>
      <c r="CJ865" s="120"/>
      <c r="CK865" s="120"/>
      <c r="CL865" s="120"/>
      <c r="CM865" s="120"/>
      <c r="CN865" s="120"/>
    </row>
    <row r="866" spans="2:92" x14ac:dyDescent="0.25">
      <c r="B866" s="63" t="str">
        <f t="shared" si="120"/>
        <v/>
      </c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4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  <c r="BQ866" s="63"/>
      <c r="BR866" s="63"/>
      <c r="BS866" s="63"/>
      <c r="BT866" s="63"/>
      <c r="BU866" s="63"/>
      <c r="BV866" s="63"/>
      <c r="BW866" s="63"/>
      <c r="BX866" s="63"/>
      <c r="BY866" s="63"/>
      <c r="BZ866" s="63"/>
      <c r="CA866" s="63"/>
      <c r="CB866" s="63"/>
      <c r="CC866" s="63"/>
      <c r="CD866" s="63"/>
      <c r="CE866" s="63"/>
      <c r="CF866" s="63"/>
      <c r="CG866" s="63"/>
      <c r="CH866" s="63"/>
      <c r="CI866" s="120"/>
      <c r="CJ866" s="120"/>
      <c r="CK866" s="120"/>
      <c r="CL866" s="120"/>
      <c r="CM866" s="120"/>
      <c r="CN866" s="120"/>
    </row>
    <row r="867" spans="2:92" x14ac:dyDescent="0.25">
      <c r="B867" s="63" t="str">
        <f t="shared" si="120"/>
        <v/>
      </c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4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  <c r="BQ867" s="63"/>
      <c r="BR867" s="63"/>
      <c r="BS867" s="63"/>
      <c r="BT867" s="63"/>
      <c r="BU867" s="63"/>
      <c r="BV867" s="63"/>
      <c r="BW867" s="63"/>
      <c r="BX867" s="63"/>
      <c r="BY867" s="63"/>
      <c r="BZ867" s="63"/>
      <c r="CA867" s="63"/>
      <c r="CB867" s="63"/>
      <c r="CC867" s="63"/>
      <c r="CD867" s="63"/>
      <c r="CE867" s="63"/>
      <c r="CF867" s="63"/>
      <c r="CG867" s="63"/>
      <c r="CH867" s="63"/>
      <c r="CI867" s="120"/>
      <c r="CJ867" s="120"/>
      <c r="CK867" s="120"/>
      <c r="CL867" s="120"/>
      <c r="CM867" s="120"/>
      <c r="CN867" s="120"/>
    </row>
    <row r="868" spans="2:92" x14ac:dyDescent="0.25">
      <c r="B868" s="63" t="str">
        <f t="shared" si="120"/>
        <v/>
      </c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4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  <c r="BQ868" s="63"/>
      <c r="BR868" s="63"/>
      <c r="BS868" s="63"/>
      <c r="BT868" s="63"/>
      <c r="BU868" s="63"/>
      <c r="BV868" s="63"/>
      <c r="BW868" s="63"/>
      <c r="BX868" s="63"/>
      <c r="BY868" s="63"/>
      <c r="BZ868" s="63"/>
      <c r="CA868" s="63"/>
      <c r="CB868" s="63"/>
      <c r="CC868" s="63"/>
      <c r="CD868" s="63"/>
      <c r="CE868" s="63"/>
      <c r="CF868" s="63"/>
      <c r="CG868" s="63"/>
      <c r="CH868" s="63"/>
      <c r="CI868" s="120"/>
      <c r="CJ868" s="120"/>
      <c r="CK868" s="120"/>
      <c r="CL868" s="120"/>
      <c r="CM868" s="120"/>
      <c r="CN868" s="120"/>
    </row>
    <row r="869" spans="2:92" x14ac:dyDescent="0.25">
      <c r="B869" s="63" t="str">
        <f t="shared" si="120"/>
        <v/>
      </c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4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  <c r="BQ869" s="63"/>
      <c r="BR869" s="63"/>
      <c r="BS869" s="63"/>
      <c r="BT869" s="63"/>
      <c r="BU869" s="63"/>
      <c r="BV869" s="63"/>
      <c r="BW869" s="63"/>
      <c r="BX869" s="63"/>
      <c r="BY869" s="63"/>
      <c r="BZ869" s="63"/>
      <c r="CA869" s="63"/>
      <c r="CB869" s="63"/>
      <c r="CC869" s="63"/>
      <c r="CD869" s="63"/>
      <c r="CE869" s="63"/>
      <c r="CF869" s="63"/>
      <c r="CG869" s="63"/>
      <c r="CH869" s="63"/>
      <c r="CI869" s="120"/>
      <c r="CJ869" s="120"/>
      <c r="CK869" s="120"/>
      <c r="CL869" s="120"/>
      <c r="CM869" s="120"/>
      <c r="CN869" s="120"/>
    </row>
    <row r="870" spans="2:92" x14ac:dyDescent="0.25">
      <c r="B870" s="63" t="str">
        <f t="shared" si="120"/>
        <v/>
      </c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4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  <c r="BQ870" s="63"/>
      <c r="BR870" s="63"/>
      <c r="BS870" s="63"/>
      <c r="BT870" s="63"/>
      <c r="BU870" s="63"/>
      <c r="BV870" s="63"/>
      <c r="BW870" s="63"/>
      <c r="BX870" s="63"/>
      <c r="BY870" s="63"/>
      <c r="BZ870" s="63"/>
      <c r="CA870" s="63"/>
      <c r="CB870" s="63"/>
      <c r="CC870" s="63"/>
      <c r="CD870" s="63"/>
      <c r="CE870" s="63"/>
      <c r="CF870" s="63"/>
      <c r="CG870" s="63"/>
      <c r="CH870" s="63"/>
      <c r="CI870" s="120"/>
      <c r="CJ870" s="120"/>
      <c r="CK870" s="120"/>
      <c r="CL870" s="120"/>
      <c r="CM870" s="120"/>
      <c r="CN870" s="120"/>
    </row>
    <row r="871" spans="2:92" x14ac:dyDescent="0.25">
      <c r="B871" s="63" t="str">
        <f t="shared" si="120"/>
        <v/>
      </c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4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  <c r="BQ871" s="63"/>
      <c r="BR871" s="63"/>
      <c r="BS871" s="63"/>
      <c r="BT871" s="63"/>
      <c r="BU871" s="63"/>
      <c r="BV871" s="63"/>
      <c r="BW871" s="63"/>
      <c r="BX871" s="63"/>
      <c r="BY871" s="63"/>
      <c r="BZ871" s="63"/>
      <c r="CA871" s="63"/>
      <c r="CB871" s="63"/>
      <c r="CC871" s="63"/>
      <c r="CD871" s="63"/>
      <c r="CE871" s="63"/>
      <c r="CF871" s="63"/>
      <c r="CG871" s="63"/>
      <c r="CH871" s="63"/>
      <c r="CI871" s="120"/>
      <c r="CJ871" s="120"/>
      <c r="CK871" s="120"/>
      <c r="CL871" s="120"/>
      <c r="CM871" s="120"/>
      <c r="CN871" s="120"/>
    </row>
    <row r="872" spans="2:92" x14ac:dyDescent="0.25">
      <c r="B872" s="63" t="str">
        <f t="shared" si="120"/>
        <v/>
      </c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4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  <c r="BQ872" s="63"/>
      <c r="BR872" s="63"/>
      <c r="BS872" s="63"/>
      <c r="BT872" s="63"/>
      <c r="BU872" s="63"/>
      <c r="BV872" s="63"/>
      <c r="BW872" s="63"/>
      <c r="BX872" s="63"/>
      <c r="BY872" s="63"/>
      <c r="BZ872" s="63"/>
      <c r="CA872" s="63"/>
      <c r="CB872" s="63"/>
      <c r="CC872" s="63"/>
      <c r="CD872" s="63"/>
      <c r="CE872" s="63"/>
      <c r="CF872" s="63"/>
      <c r="CG872" s="63"/>
      <c r="CH872" s="63"/>
      <c r="CI872" s="120"/>
      <c r="CJ872" s="120"/>
      <c r="CK872" s="120"/>
      <c r="CL872" s="120"/>
      <c r="CM872" s="120"/>
      <c r="CN872" s="120"/>
    </row>
    <row r="873" spans="2:92" x14ac:dyDescent="0.25">
      <c r="B873" s="63" t="str">
        <f t="shared" si="120"/>
        <v/>
      </c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4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  <c r="BQ873" s="63"/>
      <c r="BR873" s="63"/>
      <c r="BS873" s="63"/>
      <c r="BT873" s="63"/>
      <c r="BU873" s="63"/>
      <c r="BV873" s="63"/>
      <c r="BW873" s="63"/>
      <c r="BX873" s="63"/>
      <c r="BY873" s="63"/>
      <c r="BZ873" s="63"/>
      <c r="CA873" s="63"/>
      <c r="CB873" s="63"/>
      <c r="CC873" s="63"/>
      <c r="CD873" s="63"/>
      <c r="CE873" s="63"/>
      <c r="CF873" s="63"/>
      <c r="CG873" s="63"/>
      <c r="CH873" s="63"/>
      <c r="CI873" s="120"/>
      <c r="CJ873" s="120"/>
      <c r="CK873" s="120"/>
      <c r="CL873" s="120"/>
      <c r="CM873" s="120"/>
      <c r="CN873" s="120"/>
    </row>
    <row r="874" spans="2:92" x14ac:dyDescent="0.25">
      <c r="B874" s="63" t="str">
        <f t="shared" si="120"/>
        <v/>
      </c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4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  <c r="BQ874" s="63"/>
      <c r="BR874" s="63"/>
      <c r="BS874" s="63"/>
      <c r="BT874" s="63"/>
      <c r="BU874" s="63"/>
      <c r="BV874" s="63"/>
      <c r="BW874" s="63"/>
      <c r="BX874" s="63"/>
      <c r="BY874" s="63"/>
      <c r="BZ874" s="63"/>
      <c r="CA874" s="63"/>
      <c r="CB874" s="63"/>
      <c r="CC874" s="63"/>
      <c r="CD874" s="63"/>
      <c r="CE874" s="63"/>
      <c r="CF874" s="63"/>
      <c r="CG874" s="63"/>
      <c r="CH874" s="63"/>
      <c r="CI874" s="120"/>
      <c r="CJ874" s="120"/>
      <c r="CK874" s="120"/>
      <c r="CL874" s="120"/>
      <c r="CM874" s="120"/>
      <c r="CN874" s="120"/>
    </row>
    <row r="875" spans="2:92" x14ac:dyDescent="0.25">
      <c r="B875" s="63" t="str">
        <f t="shared" si="120"/>
        <v/>
      </c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4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  <c r="BQ875" s="63"/>
      <c r="BR875" s="63"/>
      <c r="BS875" s="63"/>
      <c r="BT875" s="63"/>
      <c r="BU875" s="63"/>
      <c r="BV875" s="63"/>
      <c r="BW875" s="63"/>
      <c r="BX875" s="63"/>
      <c r="BY875" s="63"/>
      <c r="BZ875" s="63"/>
      <c r="CA875" s="63"/>
      <c r="CB875" s="63"/>
      <c r="CC875" s="63"/>
      <c r="CD875" s="63"/>
      <c r="CE875" s="63"/>
      <c r="CF875" s="63"/>
      <c r="CG875" s="63"/>
      <c r="CH875" s="63"/>
      <c r="CI875" s="120"/>
      <c r="CJ875" s="120"/>
      <c r="CK875" s="120"/>
      <c r="CL875" s="120"/>
      <c r="CM875" s="120"/>
      <c r="CN875" s="120"/>
    </row>
    <row r="876" spans="2:92" x14ac:dyDescent="0.25">
      <c r="B876" s="63" t="str">
        <f t="shared" si="120"/>
        <v/>
      </c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4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  <c r="BQ876" s="63"/>
      <c r="BR876" s="63"/>
      <c r="BS876" s="63"/>
      <c r="BT876" s="63"/>
      <c r="BU876" s="63"/>
      <c r="BV876" s="63"/>
      <c r="BW876" s="63"/>
      <c r="BX876" s="63"/>
      <c r="BY876" s="63"/>
      <c r="BZ876" s="63"/>
      <c r="CA876" s="63"/>
      <c r="CB876" s="63"/>
      <c r="CC876" s="63"/>
      <c r="CD876" s="63"/>
      <c r="CE876" s="63"/>
      <c r="CF876" s="63"/>
      <c r="CG876" s="63"/>
      <c r="CH876" s="63"/>
      <c r="CI876" s="120"/>
      <c r="CJ876" s="120"/>
      <c r="CK876" s="120"/>
      <c r="CL876" s="120"/>
      <c r="CM876" s="120"/>
      <c r="CN876" s="120"/>
    </row>
    <row r="877" spans="2:92" x14ac:dyDescent="0.25">
      <c r="B877" s="63" t="str">
        <f t="shared" si="120"/>
        <v/>
      </c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4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  <c r="BQ877" s="63"/>
      <c r="BR877" s="63"/>
      <c r="BS877" s="63"/>
      <c r="BT877" s="63"/>
      <c r="BU877" s="63"/>
      <c r="BV877" s="63"/>
      <c r="BW877" s="63"/>
      <c r="BX877" s="63"/>
      <c r="BY877" s="63"/>
      <c r="BZ877" s="63"/>
      <c r="CA877" s="63"/>
      <c r="CB877" s="63"/>
      <c r="CC877" s="63"/>
      <c r="CD877" s="63"/>
      <c r="CE877" s="63"/>
      <c r="CF877" s="63"/>
      <c r="CG877" s="63"/>
      <c r="CH877" s="63"/>
      <c r="CI877" s="120"/>
      <c r="CJ877" s="120"/>
      <c r="CK877" s="120"/>
      <c r="CL877" s="120"/>
      <c r="CM877" s="120"/>
      <c r="CN877" s="120"/>
    </row>
    <row r="878" spans="2:92" x14ac:dyDescent="0.25">
      <c r="B878" s="63" t="str">
        <f t="shared" si="120"/>
        <v/>
      </c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4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  <c r="BQ878" s="63"/>
      <c r="BR878" s="63"/>
      <c r="BS878" s="63"/>
      <c r="BT878" s="63"/>
      <c r="BU878" s="63"/>
      <c r="BV878" s="63"/>
      <c r="BW878" s="63"/>
      <c r="BX878" s="63"/>
      <c r="BY878" s="63"/>
      <c r="BZ878" s="63"/>
      <c r="CA878" s="63"/>
      <c r="CB878" s="63"/>
      <c r="CC878" s="63"/>
      <c r="CD878" s="63"/>
      <c r="CE878" s="63"/>
      <c r="CF878" s="63"/>
      <c r="CG878" s="63"/>
      <c r="CH878" s="63"/>
      <c r="CI878" s="120"/>
      <c r="CJ878" s="120"/>
      <c r="CK878" s="120"/>
      <c r="CL878" s="120"/>
      <c r="CM878" s="120"/>
      <c r="CN878" s="120"/>
    </row>
    <row r="879" spans="2:92" x14ac:dyDescent="0.25">
      <c r="B879" s="63" t="str">
        <f t="shared" si="120"/>
        <v/>
      </c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4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  <c r="BQ879" s="63"/>
      <c r="BR879" s="63"/>
      <c r="BS879" s="63"/>
      <c r="BT879" s="63"/>
      <c r="BU879" s="63"/>
      <c r="BV879" s="63"/>
      <c r="BW879" s="63"/>
      <c r="BX879" s="63"/>
      <c r="BY879" s="63"/>
      <c r="BZ879" s="63"/>
      <c r="CA879" s="63"/>
      <c r="CB879" s="63"/>
      <c r="CC879" s="63"/>
      <c r="CD879" s="63"/>
      <c r="CE879" s="63"/>
      <c r="CF879" s="63"/>
      <c r="CG879" s="63"/>
      <c r="CH879" s="63"/>
      <c r="CI879" s="120"/>
      <c r="CJ879" s="120"/>
      <c r="CK879" s="120"/>
      <c r="CL879" s="120"/>
      <c r="CM879" s="120"/>
      <c r="CN879" s="120"/>
    </row>
    <row r="880" spans="2:92" x14ac:dyDescent="0.25">
      <c r="B880" s="63" t="str">
        <f t="shared" si="120"/>
        <v/>
      </c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4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  <c r="BQ880" s="63"/>
      <c r="BR880" s="63"/>
      <c r="BS880" s="63"/>
      <c r="BT880" s="63"/>
      <c r="BU880" s="63"/>
      <c r="BV880" s="63"/>
      <c r="BW880" s="63"/>
      <c r="BX880" s="63"/>
      <c r="BY880" s="63"/>
      <c r="BZ880" s="63"/>
      <c r="CA880" s="63"/>
      <c r="CB880" s="63"/>
      <c r="CC880" s="63"/>
      <c r="CD880" s="63"/>
      <c r="CE880" s="63"/>
      <c r="CF880" s="63"/>
      <c r="CG880" s="63"/>
      <c r="CH880" s="63"/>
      <c r="CI880" s="120"/>
      <c r="CJ880" s="120"/>
      <c r="CK880" s="120"/>
      <c r="CL880" s="120"/>
      <c r="CM880" s="120"/>
      <c r="CN880" s="120"/>
    </row>
    <row r="881" spans="2:92" x14ac:dyDescent="0.25">
      <c r="B881" s="63" t="str">
        <f t="shared" si="120"/>
        <v/>
      </c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4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  <c r="BQ881" s="63"/>
      <c r="BR881" s="63"/>
      <c r="BS881" s="63"/>
      <c r="BT881" s="63"/>
      <c r="BU881" s="63"/>
      <c r="BV881" s="63"/>
      <c r="BW881" s="63"/>
      <c r="BX881" s="63"/>
      <c r="BY881" s="63"/>
      <c r="BZ881" s="63"/>
      <c r="CA881" s="63"/>
      <c r="CB881" s="63"/>
      <c r="CC881" s="63"/>
      <c r="CD881" s="63"/>
      <c r="CE881" s="63"/>
      <c r="CF881" s="63"/>
      <c r="CG881" s="63"/>
      <c r="CH881" s="63"/>
      <c r="CI881" s="120"/>
      <c r="CJ881" s="120"/>
      <c r="CK881" s="120"/>
      <c r="CL881" s="120"/>
      <c r="CM881" s="120"/>
      <c r="CN881" s="120"/>
    </row>
    <row r="882" spans="2:92" x14ac:dyDescent="0.25">
      <c r="B882" s="63" t="str">
        <f t="shared" si="120"/>
        <v/>
      </c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4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  <c r="BQ882" s="63"/>
      <c r="BR882" s="63"/>
      <c r="BS882" s="63"/>
      <c r="BT882" s="63"/>
      <c r="BU882" s="63"/>
      <c r="BV882" s="63"/>
      <c r="BW882" s="63"/>
      <c r="BX882" s="63"/>
      <c r="BY882" s="63"/>
      <c r="BZ882" s="63"/>
      <c r="CA882" s="63"/>
      <c r="CB882" s="63"/>
      <c r="CC882" s="63"/>
      <c r="CD882" s="63"/>
      <c r="CE882" s="63"/>
      <c r="CF882" s="63"/>
      <c r="CG882" s="63"/>
      <c r="CH882" s="63"/>
      <c r="CI882" s="120"/>
      <c r="CJ882" s="120"/>
      <c r="CK882" s="120"/>
      <c r="CL882" s="120"/>
      <c r="CM882" s="120"/>
      <c r="CN882" s="120"/>
    </row>
    <row r="883" spans="2:92" x14ac:dyDescent="0.25">
      <c r="B883" s="63" t="str">
        <f t="shared" si="120"/>
        <v/>
      </c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4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  <c r="BQ883" s="63"/>
      <c r="BR883" s="63"/>
      <c r="BS883" s="63"/>
      <c r="BT883" s="63"/>
      <c r="BU883" s="63"/>
      <c r="BV883" s="63"/>
      <c r="BW883" s="63"/>
      <c r="BX883" s="63"/>
      <c r="BY883" s="63"/>
      <c r="BZ883" s="63"/>
      <c r="CA883" s="63"/>
      <c r="CB883" s="63"/>
      <c r="CC883" s="63"/>
      <c r="CD883" s="63"/>
      <c r="CE883" s="63"/>
      <c r="CF883" s="63"/>
      <c r="CG883" s="63"/>
      <c r="CH883" s="63"/>
      <c r="CI883" s="120"/>
      <c r="CJ883" s="120"/>
      <c r="CK883" s="120"/>
      <c r="CL883" s="120"/>
      <c r="CM883" s="120"/>
      <c r="CN883" s="120"/>
    </row>
    <row r="884" spans="2:92" x14ac:dyDescent="0.25">
      <c r="B884" s="63" t="str">
        <f t="shared" si="120"/>
        <v/>
      </c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4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  <c r="BQ884" s="63"/>
      <c r="BR884" s="63"/>
      <c r="BS884" s="63"/>
      <c r="BT884" s="63"/>
      <c r="BU884" s="63"/>
      <c r="BV884" s="63"/>
      <c r="BW884" s="63"/>
      <c r="BX884" s="63"/>
      <c r="BY884" s="63"/>
      <c r="BZ884" s="63"/>
      <c r="CA884" s="63"/>
      <c r="CB884" s="63"/>
      <c r="CC884" s="63"/>
      <c r="CD884" s="63"/>
      <c r="CE884" s="63"/>
      <c r="CF884" s="63"/>
      <c r="CG884" s="63"/>
      <c r="CH884" s="63"/>
      <c r="CI884" s="120"/>
      <c r="CJ884" s="120"/>
      <c r="CK884" s="120"/>
      <c r="CL884" s="120"/>
      <c r="CM884" s="120"/>
      <c r="CN884" s="120"/>
    </row>
    <row r="885" spans="2:92" x14ac:dyDescent="0.25">
      <c r="B885" s="63" t="str">
        <f t="shared" si="120"/>
        <v/>
      </c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4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  <c r="BQ885" s="63"/>
      <c r="BR885" s="63"/>
      <c r="BS885" s="63"/>
      <c r="BT885" s="63"/>
      <c r="BU885" s="63"/>
      <c r="BV885" s="63"/>
      <c r="BW885" s="63"/>
      <c r="BX885" s="63"/>
      <c r="BY885" s="63"/>
      <c r="BZ885" s="63"/>
      <c r="CA885" s="63"/>
      <c r="CB885" s="63"/>
      <c r="CC885" s="63"/>
      <c r="CD885" s="63"/>
      <c r="CE885" s="63"/>
      <c r="CF885" s="63"/>
      <c r="CG885" s="63"/>
      <c r="CH885" s="63"/>
      <c r="CI885" s="120"/>
      <c r="CJ885" s="120"/>
      <c r="CK885" s="120"/>
      <c r="CL885" s="120"/>
      <c r="CM885" s="120"/>
      <c r="CN885" s="120"/>
    </row>
    <row r="886" spans="2:92" x14ac:dyDescent="0.25">
      <c r="B886" s="63" t="str">
        <f t="shared" si="120"/>
        <v/>
      </c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4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  <c r="BQ886" s="63"/>
      <c r="BR886" s="63"/>
      <c r="BS886" s="63"/>
      <c r="BT886" s="63"/>
      <c r="BU886" s="63"/>
      <c r="BV886" s="63"/>
      <c r="BW886" s="63"/>
      <c r="BX886" s="63"/>
      <c r="BY886" s="63"/>
      <c r="BZ886" s="63"/>
      <c r="CA886" s="63"/>
      <c r="CB886" s="63"/>
      <c r="CC886" s="63"/>
      <c r="CD886" s="63"/>
      <c r="CE886" s="63"/>
      <c r="CF886" s="63"/>
      <c r="CG886" s="63"/>
      <c r="CH886" s="63"/>
      <c r="CI886" s="120"/>
      <c r="CJ886" s="120"/>
      <c r="CK886" s="120"/>
      <c r="CL886" s="120"/>
      <c r="CM886" s="120"/>
      <c r="CN886" s="120"/>
    </row>
    <row r="887" spans="2:92" x14ac:dyDescent="0.25">
      <c r="B887" s="63" t="str">
        <f t="shared" si="120"/>
        <v/>
      </c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4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  <c r="BQ887" s="63"/>
      <c r="BR887" s="63"/>
      <c r="BS887" s="63"/>
      <c r="BT887" s="63"/>
      <c r="BU887" s="63"/>
      <c r="BV887" s="63"/>
      <c r="BW887" s="63"/>
      <c r="BX887" s="63"/>
      <c r="BY887" s="63"/>
      <c r="BZ887" s="63"/>
      <c r="CA887" s="63"/>
      <c r="CB887" s="63"/>
      <c r="CC887" s="63"/>
      <c r="CD887" s="63"/>
      <c r="CE887" s="63"/>
      <c r="CF887" s="63"/>
      <c r="CG887" s="63"/>
      <c r="CH887" s="63"/>
      <c r="CI887" s="120"/>
      <c r="CJ887" s="120"/>
      <c r="CK887" s="120"/>
      <c r="CL887" s="120"/>
      <c r="CM887" s="120"/>
      <c r="CN887" s="120"/>
    </row>
    <row r="888" spans="2:92" x14ac:dyDescent="0.25">
      <c r="B888" s="63" t="str">
        <f t="shared" si="120"/>
        <v/>
      </c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4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  <c r="BQ888" s="63"/>
      <c r="BR888" s="63"/>
      <c r="BS888" s="63"/>
      <c r="BT888" s="63"/>
      <c r="BU888" s="63"/>
      <c r="BV888" s="63"/>
      <c r="BW888" s="63"/>
      <c r="BX888" s="63"/>
      <c r="BY888" s="63"/>
      <c r="BZ888" s="63"/>
      <c r="CA888" s="63"/>
      <c r="CB888" s="63"/>
      <c r="CC888" s="63"/>
      <c r="CD888" s="63"/>
      <c r="CE888" s="63"/>
      <c r="CF888" s="63"/>
      <c r="CG888" s="63"/>
      <c r="CH888" s="63"/>
      <c r="CI888" s="120"/>
      <c r="CJ888" s="120"/>
      <c r="CK888" s="120"/>
      <c r="CL888" s="120"/>
      <c r="CM888" s="120"/>
      <c r="CN888" s="120"/>
    </row>
    <row r="889" spans="2:92" x14ac:dyDescent="0.25">
      <c r="B889" s="63" t="str">
        <f t="shared" si="120"/>
        <v/>
      </c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4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  <c r="BQ889" s="63"/>
      <c r="BR889" s="63"/>
      <c r="BS889" s="63"/>
      <c r="BT889" s="63"/>
      <c r="BU889" s="63"/>
      <c r="BV889" s="63"/>
      <c r="BW889" s="63"/>
      <c r="BX889" s="63"/>
      <c r="BY889" s="63"/>
      <c r="BZ889" s="63"/>
      <c r="CA889" s="63"/>
      <c r="CB889" s="63"/>
      <c r="CC889" s="63"/>
      <c r="CD889" s="63"/>
      <c r="CE889" s="63"/>
      <c r="CF889" s="63"/>
      <c r="CG889" s="63"/>
      <c r="CH889" s="63"/>
      <c r="CI889" s="120"/>
      <c r="CJ889" s="120"/>
      <c r="CK889" s="120"/>
      <c r="CL889" s="120"/>
      <c r="CM889" s="120"/>
      <c r="CN889" s="120"/>
    </row>
    <row r="890" spans="2:92" x14ac:dyDescent="0.25">
      <c r="B890" s="63" t="str">
        <f t="shared" si="120"/>
        <v/>
      </c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4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  <c r="BQ890" s="63"/>
      <c r="BR890" s="63"/>
      <c r="BS890" s="63"/>
      <c r="BT890" s="63"/>
      <c r="BU890" s="63"/>
      <c r="BV890" s="63"/>
      <c r="BW890" s="63"/>
      <c r="BX890" s="63"/>
      <c r="BY890" s="63"/>
      <c r="BZ890" s="63"/>
      <c r="CA890" s="63"/>
      <c r="CB890" s="63"/>
      <c r="CC890" s="63"/>
      <c r="CD890" s="63"/>
      <c r="CE890" s="63"/>
      <c r="CF890" s="63"/>
      <c r="CG890" s="63"/>
      <c r="CH890" s="63"/>
      <c r="CI890" s="120"/>
      <c r="CJ890" s="120"/>
      <c r="CK890" s="120"/>
      <c r="CL890" s="120"/>
      <c r="CM890" s="120"/>
      <c r="CN890" s="120"/>
    </row>
    <row r="891" spans="2:92" x14ac:dyDescent="0.25">
      <c r="B891" s="63" t="str">
        <f t="shared" si="120"/>
        <v/>
      </c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4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  <c r="BQ891" s="63"/>
      <c r="BR891" s="63"/>
      <c r="BS891" s="63"/>
      <c r="BT891" s="63"/>
      <c r="BU891" s="63"/>
      <c r="BV891" s="63"/>
      <c r="BW891" s="63"/>
      <c r="BX891" s="63"/>
      <c r="BY891" s="63"/>
      <c r="BZ891" s="63"/>
      <c r="CA891" s="63"/>
      <c r="CB891" s="63"/>
      <c r="CC891" s="63"/>
      <c r="CD891" s="63"/>
      <c r="CE891" s="63"/>
      <c r="CF891" s="63"/>
      <c r="CG891" s="63"/>
      <c r="CH891" s="63"/>
      <c r="CI891" s="120"/>
      <c r="CJ891" s="120"/>
      <c r="CK891" s="120"/>
      <c r="CL891" s="120"/>
      <c r="CM891" s="120"/>
      <c r="CN891" s="120"/>
    </row>
    <row r="892" spans="2:92" x14ac:dyDescent="0.25">
      <c r="B892" s="63" t="str">
        <f t="shared" si="120"/>
        <v/>
      </c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4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  <c r="BQ892" s="63"/>
      <c r="BR892" s="63"/>
      <c r="BS892" s="63"/>
      <c r="BT892" s="63"/>
      <c r="BU892" s="63"/>
      <c r="BV892" s="63"/>
      <c r="BW892" s="63"/>
      <c r="BX892" s="63"/>
      <c r="BY892" s="63"/>
      <c r="BZ892" s="63"/>
      <c r="CA892" s="63"/>
      <c r="CB892" s="63"/>
      <c r="CC892" s="63"/>
      <c r="CD892" s="63"/>
      <c r="CE892" s="63"/>
      <c r="CF892" s="63"/>
      <c r="CG892" s="63"/>
      <c r="CH892" s="63"/>
      <c r="CI892" s="120"/>
      <c r="CJ892" s="120"/>
      <c r="CK892" s="120"/>
      <c r="CL892" s="120"/>
      <c r="CM892" s="120"/>
      <c r="CN892" s="120"/>
    </row>
    <row r="893" spans="2:92" x14ac:dyDescent="0.25">
      <c r="B893" s="63" t="str">
        <f t="shared" si="120"/>
        <v/>
      </c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4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  <c r="BQ893" s="63"/>
      <c r="BR893" s="63"/>
      <c r="BS893" s="63"/>
      <c r="BT893" s="63"/>
      <c r="BU893" s="63"/>
      <c r="BV893" s="63"/>
      <c r="BW893" s="63"/>
      <c r="BX893" s="63"/>
      <c r="BY893" s="63"/>
      <c r="BZ893" s="63"/>
      <c r="CA893" s="63"/>
      <c r="CB893" s="63"/>
      <c r="CC893" s="63"/>
      <c r="CD893" s="63"/>
      <c r="CE893" s="63"/>
      <c r="CF893" s="63"/>
      <c r="CG893" s="63"/>
      <c r="CH893" s="63"/>
      <c r="CI893" s="120"/>
      <c r="CJ893" s="120"/>
      <c r="CK893" s="120"/>
      <c r="CL893" s="120"/>
      <c r="CM893" s="120"/>
      <c r="CN893" s="120"/>
    </row>
    <row r="894" spans="2:92" x14ac:dyDescent="0.25">
      <c r="B894" s="63" t="str">
        <f t="shared" si="120"/>
        <v/>
      </c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4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  <c r="BQ894" s="63"/>
      <c r="BR894" s="63"/>
      <c r="BS894" s="63"/>
      <c r="BT894" s="63"/>
      <c r="BU894" s="63"/>
      <c r="BV894" s="63"/>
      <c r="BW894" s="63"/>
      <c r="BX894" s="63"/>
      <c r="BY894" s="63"/>
      <c r="BZ894" s="63"/>
      <c r="CA894" s="63"/>
      <c r="CB894" s="63"/>
      <c r="CC894" s="63"/>
      <c r="CD894" s="63"/>
      <c r="CE894" s="63"/>
      <c r="CF894" s="63"/>
      <c r="CG894" s="63"/>
      <c r="CH894" s="63"/>
      <c r="CI894" s="120"/>
      <c r="CJ894" s="120"/>
      <c r="CK894" s="120"/>
      <c r="CL894" s="120"/>
      <c r="CM894" s="120"/>
      <c r="CN894" s="120"/>
    </row>
    <row r="895" spans="2:92" x14ac:dyDescent="0.25">
      <c r="B895" s="63" t="str">
        <f t="shared" si="120"/>
        <v/>
      </c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4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  <c r="BQ895" s="63"/>
      <c r="BR895" s="63"/>
      <c r="BS895" s="63"/>
      <c r="BT895" s="63"/>
      <c r="BU895" s="63"/>
      <c r="BV895" s="63"/>
      <c r="BW895" s="63"/>
      <c r="BX895" s="63"/>
      <c r="BY895" s="63"/>
      <c r="BZ895" s="63"/>
      <c r="CA895" s="63"/>
      <c r="CB895" s="63"/>
      <c r="CC895" s="63"/>
      <c r="CD895" s="63"/>
      <c r="CE895" s="63"/>
      <c r="CF895" s="63"/>
      <c r="CG895" s="63"/>
      <c r="CH895" s="63"/>
      <c r="CI895" s="120"/>
      <c r="CJ895" s="120"/>
      <c r="CK895" s="120"/>
      <c r="CL895" s="120"/>
      <c r="CM895" s="120"/>
      <c r="CN895" s="120"/>
    </row>
    <row r="896" spans="2:92" x14ac:dyDescent="0.25">
      <c r="B896" s="63" t="str">
        <f t="shared" ref="B896:B959" si="121">IF(C896&lt;&gt;"",CONCATENATE(C896,F896,D896,I896),"")</f>
        <v/>
      </c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4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  <c r="BQ896" s="63"/>
      <c r="BR896" s="63"/>
      <c r="BS896" s="63"/>
      <c r="BT896" s="63"/>
      <c r="BU896" s="63"/>
      <c r="BV896" s="63"/>
      <c r="BW896" s="63"/>
      <c r="BX896" s="63"/>
      <c r="BY896" s="63"/>
      <c r="BZ896" s="63"/>
      <c r="CA896" s="63"/>
      <c r="CB896" s="63"/>
      <c r="CC896" s="63"/>
      <c r="CD896" s="63"/>
      <c r="CE896" s="63"/>
      <c r="CF896" s="63"/>
      <c r="CG896" s="63"/>
      <c r="CH896" s="63"/>
      <c r="CI896" s="120"/>
      <c r="CJ896" s="120"/>
      <c r="CK896" s="120"/>
      <c r="CL896" s="120"/>
      <c r="CM896" s="120"/>
      <c r="CN896" s="120"/>
    </row>
    <row r="897" spans="2:92" x14ac:dyDescent="0.25">
      <c r="B897" s="63" t="str">
        <f t="shared" si="121"/>
        <v/>
      </c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4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  <c r="BQ897" s="63"/>
      <c r="BR897" s="63"/>
      <c r="BS897" s="63"/>
      <c r="BT897" s="63"/>
      <c r="BU897" s="63"/>
      <c r="BV897" s="63"/>
      <c r="BW897" s="63"/>
      <c r="BX897" s="63"/>
      <c r="BY897" s="63"/>
      <c r="BZ897" s="63"/>
      <c r="CA897" s="63"/>
      <c r="CB897" s="63"/>
      <c r="CC897" s="63"/>
      <c r="CD897" s="63"/>
      <c r="CE897" s="63"/>
      <c r="CF897" s="63"/>
      <c r="CG897" s="63"/>
      <c r="CH897" s="63"/>
      <c r="CI897" s="120"/>
      <c r="CJ897" s="120"/>
      <c r="CK897" s="120"/>
      <c r="CL897" s="120"/>
      <c r="CM897" s="120"/>
      <c r="CN897" s="120"/>
    </row>
    <row r="898" spans="2:92" x14ac:dyDescent="0.25">
      <c r="B898" s="63" t="str">
        <f t="shared" si="121"/>
        <v/>
      </c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4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  <c r="BQ898" s="63"/>
      <c r="BR898" s="63"/>
      <c r="BS898" s="63"/>
      <c r="BT898" s="63"/>
      <c r="BU898" s="63"/>
      <c r="BV898" s="63"/>
      <c r="BW898" s="63"/>
      <c r="BX898" s="63"/>
      <c r="BY898" s="63"/>
      <c r="BZ898" s="63"/>
      <c r="CA898" s="63"/>
      <c r="CB898" s="63"/>
      <c r="CC898" s="63"/>
      <c r="CD898" s="63"/>
      <c r="CE898" s="63"/>
      <c r="CF898" s="63"/>
      <c r="CG898" s="63"/>
      <c r="CH898" s="63"/>
      <c r="CI898" s="120"/>
      <c r="CJ898" s="120"/>
      <c r="CK898" s="120"/>
      <c r="CL898" s="120"/>
      <c r="CM898" s="120"/>
      <c r="CN898" s="120"/>
    </row>
    <row r="899" spans="2:92" x14ac:dyDescent="0.25">
      <c r="B899" s="63" t="str">
        <f t="shared" si="121"/>
        <v/>
      </c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4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  <c r="BQ899" s="63"/>
      <c r="BR899" s="63"/>
      <c r="BS899" s="63"/>
      <c r="BT899" s="63"/>
      <c r="BU899" s="63"/>
      <c r="BV899" s="63"/>
      <c r="BW899" s="63"/>
      <c r="BX899" s="63"/>
      <c r="BY899" s="63"/>
      <c r="BZ899" s="63"/>
      <c r="CA899" s="63"/>
      <c r="CB899" s="63"/>
      <c r="CC899" s="63"/>
      <c r="CD899" s="63"/>
      <c r="CE899" s="63"/>
      <c r="CF899" s="63"/>
      <c r="CG899" s="63"/>
      <c r="CH899" s="63"/>
      <c r="CI899" s="120"/>
      <c r="CJ899" s="120"/>
      <c r="CK899" s="120"/>
      <c r="CL899" s="120"/>
      <c r="CM899" s="120"/>
      <c r="CN899" s="120"/>
    </row>
    <row r="900" spans="2:92" x14ac:dyDescent="0.25">
      <c r="B900" s="63" t="str">
        <f t="shared" si="121"/>
        <v/>
      </c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4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  <c r="BQ900" s="63"/>
      <c r="BR900" s="63"/>
      <c r="BS900" s="63"/>
      <c r="BT900" s="63"/>
      <c r="BU900" s="63"/>
      <c r="BV900" s="63"/>
      <c r="BW900" s="63"/>
      <c r="BX900" s="63"/>
      <c r="BY900" s="63"/>
      <c r="BZ900" s="63"/>
      <c r="CA900" s="63"/>
      <c r="CB900" s="63"/>
      <c r="CC900" s="63"/>
      <c r="CD900" s="63"/>
      <c r="CE900" s="63"/>
      <c r="CF900" s="63"/>
      <c r="CG900" s="63"/>
      <c r="CH900" s="63"/>
      <c r="CI900" s="120"/>
      <c r="CJ900" s="120"/>
      <c r="CK900" s="120"/>
      <c r="CL900" s="120"/>
      <c r="CM900" s="120"/>
      <c r="CN900" s="120"/>
    </row>
    <row r="901" spans="2:92" x14ac:dyDescent="0.25">
      <c r="B901" s="63" t="str">
        <f t="shared" si="121"/>
        <v/>
      </c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4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  <c r="BQ901" s="63"/>
      <c r="BR901" s="63"/>
      <c r="BS901" s="63"/>
      <c r="BT901" s="63"/>
      <c r="BU901" s="63"/>
      <c r="BV901" s="63"/>
      <c r="BW901" s="63"/>
      <c r="BX901" s="63"/>
      <c r="BY901" s="63"/>
      <c r="BZ901" s="63"/>
      <c r="CA901" s="63"/>
      <c r="CB901" s="63"/>
      <c r="CC901" s="63"/>
      <c r="CD901" s="63"/>
      <c r="CE901" s="63"/>
      <c r="CF901" s="63"/>
      <c r="CG901" s="63"/>
      <c r="CH901" s="63"/>
      <c r="CI901" s="120"/>
      <c r="CJ901" s="120"/>
      <c r="CK901" s="120"/>
      <c r="CL901" s="120"/>
      <c r="CM901" s="120"/>
      <c r="CN901" s="120"/>
    </row>
    <row r="902" spans="2:92" x14ac:dyDescent="0.25">
      <c r="B902" s="63" t="str">
        <f t="shared" si="121"/>
        <v/>
      </c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4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  <c r="BQ902" s="63"/>
      <c r="BR902" s="63"/>
      <c r="BS902" s="63"/>
      <c r="BT902" s="63"/>
      <c r="BU902" s="63"/>
      <c r="BV902" s="63"/>
      <c r="BW902" s="63"/>
      <c r="BX902" s="63"/>
      <c r="BY902" s="63"/>
      <c r="BZ902" s="63"/>
      <c r="CA902" s="63"/>
      <c r="CB902" s="63"/>
      <c r="CC902" s="63"/>
      <c r="CD902" s="63"/>
      <c r="CE902" s="63"/>
      <c r="CF902" s="63"/>
      <c r="CG902" s="63"/>
      <c r="CH902" s="63"/>
      <c r="CI902" s="120"/>
      <c r="CJ902" s="120"/>
      <c r="CK902" s="120"/>
      <c r="CL902" s="120"/>
      <c r="CM902" s="120"/>
      <c r="CN902" s="120"/>
    </row>
    <row r="903" spans="2:92" x14ac:dyDescent="0.25">
      <c r="B903" s="63" t="str">
        <f t="shared" si="121"/>
        <v/>
      </c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4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  <c r="BQ903" s="63"/>
      <c r="BR903" s="63"/>
      <c r="BS903" s="63"/>
      <c r="BT903" s="63"/>
      <c r="BU903" s="63"/>
      <c r="BV903" s="63"/>
      <c r="BW903" s="63"/>
      <c r="BX903" s="63"/>
      <c r="BY903" s="63"/>
      <c r="BZ903" s="63"/>
      <c r="CA903" s="63"/>
      <c r="CB903" s="63"/>
      <c r="CC903" s="63"/>
      <c r="CD903" s="63"/>
      <c r="CE903" s="63"/>
      <c r="CF903" s="63"/>
      <c r="CG903" s="63"/>
      <c r="CH903" s="63"/>
      <c r="CI903" s="120"/>
      <c r="CJ903" s="120"/>
      <c r="CK903" s="120"/>
      <c r="CL903" s="120"/>
      <c r="CM903" s="120"/>
      <c r="CN903" s="120"/>
    </row>
    <row r="904" spans="2:92" x14ac:dyDescent="0.25">
      <c r="B904" s="63" t="str">
        <f t="shared" si="121"/>
        <v/>
      </c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4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  <c r="BQ904" s="63"/>
      <c r="BR904" s="63"/>
      <c r="BS904" s="63"/>
      <c r="BT904" s="63"/>
      <c r="BU904" s="63"/>
      <c r="BV904" s="63"/>
      <c r="BW904" s="63"/>
      <c r="BX904" s="63"/>
      <c r="BY904" s="63"/>
      <c r="BZ904" s="63"/>
      <c r="CA904" s="63"/>
      <c r="CB904" s="63"/>
      <c r="CC904" s="63"/>
      <c r="CD904" s="63"/>
      <c r="CE904" s="63"/>
      <c r="CF904" s="63"/>
      <c r="CG904" s="63"/>
      <c r="CH904" s="63"/>
      <c r="CI904" s="120"/>
      <c r="CJ904" s="120"/>
      <c r="CK904" s="120"/>
      <c r="CL904" s="120"/>
      <c r="CM904" s="120"/>
      <c r="CN904" s="120"/>
    </row>
    <row r="905" spans="2:92" x14ac:dyDescent="0.25">
      <c r="B905" s="63" t="str">
        <f t="shared" si="121"/>
        <v/>
      </c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4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  <c r="BQ905" s="63"/>
      <c r="BR905" s="63"/>
      <c r="BS905" s="63"/>
      <c r="BT905" s="63"/>
      <c r="BU905" s="63"/>
      <c r="BV905" s="63"/>
      <c r="BW905" s="63"/>
      <c r="BX905" s="63"/>
      <c r="BY905" s="63"/>
      <c r="BZ905" s="63"/>
      <c r="CA905" s="63"/>
      <c r="CB905" s="63"/>
      <c r="CC905" s="63"/>
      <c r="CD905" s="63"/>
      <c r="CE905" s="63"/>
      <c r="CF905" s="63"/>
      <c r="CG905" s="63"/>
      <c r="CH905" s="63"/>
      <c r="CI905" s="120"/>
      <c r="CJ905" s="120"/>
      <c r="CK905" s="120"/>
      <c r="CL905" s="120"/>
      <c r="CM905" s="120"/>
      <c r="CN905" s="120"/>
    </row>
    <row r="906" spans="2:92" x14ac:dyDescent="0.25">
      <c r="B906" s="63" t="str">
        <f t="shared" si="121"/>
        <v/>
      </c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4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  <c r="BQ906" s="63"/>
      <c r="BR906" s="63"/>
      <c r="BS906" s="63"/>
      <c r="BT906" s="63"/>
      <c r="BU906" s="63"/>
      <c r="BV906" s="63"/>
      <c r="BW906" s="63"/>
      <c r="BX906" s="63"/>
      <c r="BY906" s="63"/>
      <c r="BZ906" s="63"/>
      <c r="CA906" s="63"/>
      <c r="CB906" s="63"/>
      <c r="CC906" s="63"/>
      <c r="CD906" s="63"/>
      <c r="CE906" s="63"/>
      <c r="CF906" s="63"/>
      <c r="CG906" s="63"/>
      <c r="CH906" s="63"/>
      <c r="CI906" s="120"/>
      <c r="CJ906" s="120"/>
      <c r="CK906" s="120"/>
      <c r="CL906" s="120"/>
      <c r="CM906" s="120"/>
      <c r="CN906" s="120"/>
    </row>
    <row r="907" spans="2:92" x14ac:dyDescent="0.25">
      <c r="B907" s="63" t="str">
        <f t="shared" si="121"/>
        <v/>
      </c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4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  <c r="BQ907" s="63"/>
      <c r="BR907" s="63"/>
      <c r="BS907" s="63"/>
      <c r="BT907" s="63"/>
      <c r="BU907" s="63"/>
      <c r="BV907" s="63"/>
      <c r="BW907" s="63"/>
      <c r="BX907" s="63"/>
      <c r="BY907" s="63"/>
      <c r="BZ907" s="63"/>
      <c r="CA907" s="63"/>
      <c r="CB907" s="63"/>
      <c r="CC907" s="63"/>
      <c r="CD907" s="63"/>
      <c r="CE907" s="63"/>
      <c r="CF907" s="63"/>
      <c r="CG907" s="63"/>
      <c r="CH907" s="63"/>
      <c r="CI907" s="120"/>
      <c r="CJ907" s="120"/>
      <c r="CK907" s="120"/>
      <c r="CL907" s="120"/>
      <c r="CM907" s="120"/>
      <c r="CN907" s="120"/>
    </row>
    <row r="908" spans="2:92" x14ac:dyDescent="0.25">
      <c r="B908" s="63" t="str">
        <f t="shared" si="121"/>
        <v/>
      </c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4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  <c r="BQ908" s="63"/>
      <c r="BR908" s="63"/>
      <c r="BS908" s="63"/>
      <c r="BT908" s="63"/>
      <c r="BU908" s="63"/>
      <c r="BV908" s="63"/>
      <c r="BW908" s="63"/>
      <c r="BX908" s="63"/>
      <c r="BY908" s="63"/>
      <c r="BZ908" s="63"/>
      <c r="CA908" s="63"/>
      <c r="CB908" s="63"/>
      <c r="CC908" s="63"/>
      <c r="CD908" s="63"/>
      <c r="CE908" s="63"/>
      <c r="CF908" s="63"/>
      <c r="CG908" s="63"/>
      <c r="CH908" s="63"/>
      <c r="CI908" s="120"/>
      <c r="CJ908" s="120"/>
      <c r="CK908" s="120"/>
      <c r="CL908" s="120"/>
      <c r="CM908" s="120"/>
      <c r="CN908" s="120"/>
    </row>
    <row r="909" spans="2:92" x14ac:dyDescent="0.25">
      <c r="B909" s="63" t="str">
        <f t="shared" si="121"/>
        <v/>
      </c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4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  <c r="BQ909" s="63"/>
      <c r="BR909" s="63"/>
      <c r="BS909" s="63"/>
      <c r="BT909" s="63"/>
      <c r="BU909" s="63"/>
      <c r="BV909" s="63"/>
      <c r="BW909" s="63"/>
      <c r="BX909" s="63"/>
      <c r="BY909" s="63"/>
      <c r="BZ909" s="63"/>
      <c r="CA909" s="63"/>
      <c r="CB909" s="63"/>
      <c r="CC909" s="63"/>
      <c r="CD909" s="63"/>
      <c r="CE909" s="63"/>
      <c r="CF909" s="63"/>
      <c r="CG909" s="63"/>
      <c r="CH909" s="63"/>
      <c r="CI909" s="120"/>
      <c r="CJ909" s="120"/>
      <c r="CK909" s="120"/>
      <c r="CL909" s="120"/>
      <c r="CM909" s="120"/>
      <c r="CN909" s="120"/>
    </row>
    <row r="910" spans="2:92" x14ac:dyDescent="0.25">
      <c r="B910" s="63" t="str">
        <f t="shared" si="121"/>
        <v/>
      </c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4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  <c r="BQ910" s="63"/>
      <c r="BR910" s="63"/>
      <c r="BS910" s="63"/>
      <c r="BT910" s="63"/>
      <c r="BU910" s="63"/>
      <c r="BV910" s="63"/>
      <c r="BW910" s="63"/>
      <c r="BX910" s="63"/>
      <c r="BY910" s="63"/>
      <c r="BZ910" s="63"/>
      <c r="CA910" s="63"/>
      <c r="CB910" s="63"/>
      <c r="CC910" s="63"/>
      <c r="CD910" s="63"/>
      <c r="CE910" s="63"/>
      <c r="CF910" s="63"/>
      <c r="CG910" s="63"/>
      <c r="CH910" s="63"/>
      <c r="CI910" s="120"/>
      <c r="CJ910" s="120"/>
      <c r="CK910" s="120"/>
      <c r="CL910" s="120"/>
      <c r="CM910" s="120"/>
      <c r="CN910" s="120"/>
    </row>
    <row r="911" spans="2:92" x14ac:dyDescent="0.25">
      <c r="B911" s="63" t="str">
        <f t="shared" si="121"/>
        <v/>
      </c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4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  <c r="BQ911" s="63"/>
      <c r="BR911" s="63"/>
      <c r="BS911" s="63"/>
      <c r="BT911" s="63"/>
      <c r="BU911" s="63"/>
      <c r="BV911" s="63"/>
      <c r="BW911" s="63"/>
      <c r="BX911" s="63"/>
      <c r="BY911" s="63"/>
      <c r="BZ911" s="63"/>
      <c r="CA911" s="63"/>
      <c r="CB911" s="63"/>
      <c r="CC911" s="63"/>
      <c r="CD911" s="63"/>
      <c r="CE911" s="63"/>
      <c r="CF911" s="63"/>
      <c r="CG911" s="63"/>
      <c r="CH911" s="63"/>
      <c r="CI911" s="120"/>
      <c r="CJ911" s="120"/>
      <c r="CK911" s="120"/>
      <c r="CL911" s="120"/>
      <c r="CM911" s="120"/>
      <c r="CN911" s="120"/>
    </row>
    <row r="912" spans="2:92" x14ac:dyDescent="0.25">
      <c r="B912" s="63" t="str">
        <f t="shared" si="121"/>
        <v/>
      </c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4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  <c r="BQ912" s="63"/>
      <c r="BR912" s="63"/>
      <c r="BS912" s="63"/>
      <c r="BT912" s="63"/>
      <c r="BU912" s="63"/>
      <c r="BV912" s="63"/>
      <c r="BW912" s="63"/>
      <c r="BX912" s="63"/>
      <c r="BY912" s="63"/>
      <c r="BZ912" s="63"/>
      <c r="CA912" s="63"/>
      <c r="CB912" s="63"/>
      <c r="CC912" s="63"/>
      <c r="CD912" s="63"/>
      <c r="CE912" s="63"/>
      <c r="CF912" s="63"/>
      <c r="CG912" s="63"/>
      <c r="CH912" s="63"/>
      <c r="CI912" s="120"/>
      <c r="CJ912" s="120"/>
      <c r="CK912" s="120"/>
      <c r="CL912" s="120"/>
      <c r="CM912" s="120"/>
      <c r="CN912" s="120"/>
    </row>
    <row r="913" spans="2:92" x14ac:dyDescent="0.25">
      <c r="B913" s="63" t="str">
        <f t="shared" si="121"/>
        <v/>
      </c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4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  <c r="BQ913" s="63"/>
      <c r="BR913" s="63"/>
      <c r="BS913" s="63"/>
      <c r="BT913" s="63"/>
      <c r="BU913" s="63"/>
      <c r="BV913" s="63"/>
      <c r="BW913" s="63"/>
      <c r="BX913" s="63"/>
      <c r="BY913" s="63"/>
      <c r="BZ913" s="63"/>
      <c r="CA913" s="63"/>
      <c r="CB913" s="63"/>
      <c r="CC913" s="63"/>
      <c r="CD913" s="63"/>
      <c r="CE913" s="63"/>
      <c r="CF913" s="63"/>
      <c r="CG913" s="63"/>
      <c r="CH913" s="63"/>
      <c r="CI913" s="120"/>
      <c r="CJ913" s="120"/>
      <c r="CK913" s="120"/>
      <c r="CL913" s="120"/>
      <c r="CM913" s="120"/>
      <c r="CN913" s="120"/>
    </row>
    <row r="914" spans="2:92" x14ac:dyDescent="0.25">
      <c r="B914" s="63" t="str">
        <f t="shared" si="121"/>
        <v/>
      </c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4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  <c r="BQ914" s="63"/>
      <c r="BR914" s="63"/>
      <c r="BS914" s="63"/>
      <c r="BT914" s="63"/>
      <c r="BU914" s="63"/>
      <c r="BV914" s="63"/>
      <c r="BW914" s="63"/>
      <c r="BX914" s="63"/>
      <c r="BY914" s="63"/>
      <c r="BZ914" s="63"/>
      <c r="CA914" s="63"/>
      <c r="CB914" s="63"/>
      <c r="CC914" s="63"/>
      <c r="CD914" s="63"/>
      <c r="CE914" s="63"/>
      <c r="CF914" s="63"/>
      <c r="CG914" s="63"/>
      <c r="CH914" s="63"/>
      <c r="CI914" s="120"/>
      <c r="CJ914" s="120"/>
      <c r="CK914" s="120"/>
      <c r="CL914" s="120"/>
      <c r="CM914" s="120"/>
      <c r="CN914" s="120"/>
    </row>
    <row r="915" spans="2:92" x14ac:dyDescent="0.25">
      <c r="B915" s="63" t="str">
        <f t="shared" si="121"/>
        <v/>
      </c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4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  <c r="BQ915" s="63"/>
      <c r="BR915" s="63"/>
      <c r="BS915" s="63"/>
      <c r="BT915" s="63"/>
      <c r="BU915" s="63"/>
      <c r="BV915" s="63"/>
      <c r="BW915" s="63"/>
      <c r="BX915" s="63"/>
      <c r="BY915" s="63"/>
      <c r="BZ915" s="63"/>
      <c r="CA915" s="63"/>
      <c r="CB915" s="63"/>
      <c r="CC915" s="63"/>
      <c r="CD915" s="63"/>
      <c r="CE915" s="63"/>
      <c r="CF915" s="63"/>
      <c r="CG915" s="63"/>
      <c r="CH915" s="63"/>
      <c r="CI915" s="120"/>
      <c r="CJ915" s="120"/>
      <c r="CK915" s="120"/>
      <c r="CL915" s="120"/>
      <c r="CM915" s="120"/>
      <c r="CN915" s="120"/>
    </row>
    <row r="916" spans="2:92" x14ac:dyDescent="0.25">
      <c r="B916" s="63" t="str">
        <f t="shared" si="121"/>
        <v/>
      </c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4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  <c r="BQ916" s="63"/>
      <c r="BR916" s="63"/>
      <c r="BS916" s="63"/>
      <c r="BT916" s="63"/>
      <c r="BU916" s="63"/>
      <c r="BV916" s="63"/>
      <c r="BW916" s="63"/>
      <c r="BX916" s="63"/>
      <c r="BY916" s="63"/>
      <c r="BZ916" s="63"/>
      <c r="CA916" s="63"/>
      <c r="CB916" s="63"/>
      <c r="CC916" s="63"/>
      <c r="CD916" s="63"/>
      <c r="CE916" s="63"/>
      <c r="CF916" s="63"/>
      <c r="CG916" s="63"/>
      <c r="CH916" s="63"/>
      <c r="CI916" s="120"/>
      <c r="CJ916" s="120"/>
      <c r="CK916" s="120"/>
      <c r="CL916" s="120"/>
      <c r="CM916" s="120"/>
      <c r="CN916" s="120"/>
    </row>
    <row r="917" spans="2:92" x14ac:dyDescent="0.25">
      <c r="B917" s="63" t="str">
        <f t="shared" si="121"/>
        <v/>
      </c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4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  <c r="BQ917" s="63"/>
      <c r="BR917" s="63"/>
      <c r="BS917" s="63"/>
      <c r="BT917" s="63"/>
      <c r="BU917" s="63"/>
      <c r="BV917" s="63"/>
      <c r="BW917" s="63"/>
      <c r="BX917" s="63"/>
      <c r="BY917" s="63"/>
      <c r="BZ917" s="63"/>
      <c r="CA917" s="63"/>
      <c r="CB917" s="63"/>
      <c r="CC917" s="63"/>
      <c r="CD917" s="63"/>
      <c r="CE917" s="63"/>
      <c r="CF917" s="63"/>
      <c r="CG917" s="63"/>
      <c r="CH917" s="63"/>
      <c r="CI917" s="120"/>
      <c r="CJ917" s="120"/>
      <c r="CK917" s="120"/>
      <c r="CL917" s="120"/>
      <c r="CM917" s="120"/>
      <c r="CN917" s="120"/>
    </row>
    <row r="918" spans="2:92" x14ac:dyDescent="0.25">
      <c r="B918" s="63" t="str">
        <f t="shared" si="121"/>
        <v/>
      </c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4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  <c r="BQ918" s="63"/>
      <c r="BR918" s="63"/>
      <c r="BS918" s="63"/>
      <c r="BT918" s="63"/>
      <c r="BU918" s="63"/>
      <c r="BV918" s="63"/>
      <c r="BW918" s="63"/>
      <c r="BX918" s="63"/>
      <c r="BY918" s="63"/>
      <c r="BZ918" s="63"/>
      <c r="CA918" s="63"/>
      <c r="CB918" s="63"/>
      <c r="CC918" s="63"/>
      <c r="CD918" s="63"/>
      <c r="CE918" s="63"/>
      <c r="CF918" s="63"/>
      <c r="CG918" s="63"/>
      <c r="CH918" s="63"/>
      <c r="CI918" s="120"/>
      <c r="CJ918" s="120"/>
      <c r="CK918" s="120"/>
      <c r="CL918" s="120"/>
      <c r="CM918" s="120"/>
      <c r="CN918" s="120"/>
    </row>
    <row r="919" spans="2:92" x14ac:dyDescent="0.25">
      <c r="B919" s="63" t="str">
        <f t="shared" si="121"/>
        <v/>
      </c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4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  <c r="BQ919" s="63"/>
      <c r="BR919" s="63"/>
      <c r="BS919" s="63"/>
      <c r="BT919" s="63"/>
      <c r="BU919" s="63"/>
      <c r="BV919" s="63"/>
      <c r="BW919" s="63"/>
      <c r="BX919" s="63"/>
      <c r="BY919" s="63"/>
      <c r="BZ919" s="63"/>
      <c r="CA919" s="63"/>
      <c r="CB919" s="63"/>
      <c r="CC919" s="63"/>
      <c r="CD919" s="63"/>
      <c r="CE919" s="63"/>
      <c r="CF919" s="63"/>
      <c r="CG919" s="63"/>
      <c r="CH919" s="63"/>
      <c r="CI919" s="120"/>
      <c r="CJ919" s="120"/>
      <c r="CK919" s="120"/>
      <c r="CL919" s="120"/>
      <c r="CM919" s="120"/>
      <c r="CN919" s="120"/>
    </row>
    <row r="920" spans="2:92" x14ac:dyDescent="0.25">
      <c r="B920" s="63" t="str">
        <f t="shared" si="121"/>
        <v/>
      </c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4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  <c r="BQ920" s="63"/>
      <c r="BR920" s="63"/>
      <c r="BS920" s="63"/>
      <c r="BT920" s="63"/>
      <c r="BU920" s="63"/>
      <c r="BV920" s="63"/>
      <c r="BW920" s="63"/>
      <c r="BX920" s="63"/>
      <c r="BY920" s="63"/>
      <c r="BZ920" s="63"/>
      <c r="CA920" s="63"/>
      <c r="CB920" s="63"/>
      <c r="CC920" s="63"/>
      <c r="CD920" s="63"/>
      <c r="CE920" s="63"/>
      <c r="CF920" s="63"/>
      <c r="CG920" s="63"/>
      <c r="CH920" s="63"/>
      <c r="CI920" s="120"/>
      <c r="CJ920" s="120"/>
      <c r="CK920" s="120"/>
      <c r="CL920" s="120"/>
      <c r="CM920" s="120"/>
      <c r="CN920" s="120"/>
    </row>
    <row r="921" spans="2:92" x14ac:dyDescent="0.25">
      <c r="B921" s="63" t="str">
        <f t="shared" si="121"/>
        <v/>
      </c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4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  <c r="BQ921" s="63"/>
      <c r="BR921" s="63"/>
      <c r="BS921" s="63"/>
      <c r="BT921" s="63"/>
      <c r="BU921" s="63"/>
      <c r="BV921" s="63"/>
      <c r="BW921" s="63"/>
      <c r="BX921" s="63"/>
      <c r="BY921" s="63"/>
      <c r="BZ921" s="63"/>
      <c r="CA921" s="63"/>
      <c r="CB921" s="63"/>
      <c r="CC921" s="63"/>
      <c r="CD921" s="63"/>
      <c r="CE921" s="63"/>
      <c r="CF921" s="63"/>
      <c r="CG921" s="63"/>
      <c r="CH921" s="63"/>
      <c r="CI921" s="120"/>
      <c r="CJ921" s="120"/>
      <c r="CK921" s="120"/>
      <c r="CL921" s="120"/>
      <c r="CM921" s="120"/>
      <c r="CN921" s="120"/>
    </row>
    <row r="922" spans="2:92" x14ac:dyDescent="0.25">
      <c r="B922" s="63" t="str">
        <f t="shared" si="121"/>
        <v/>
      </c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4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  <c r="BQ922" s="63"/>
      <c r="BR922" s="63"/>
      <c r="BS922" s="63"/>
      <c r="BT922" s="63"/>
      <c r="BU922" s="63"/>
      <c r="BV922" s="63"/>
      <c r="BW922" s="63"/>
      <c r="BX922" s="63"/>
      <c r="BY922" s="63"/>
      <c r="BZ922" s="63"/>
      <c r="CA922" s="63"/>
      <c r="CB922" s="63"/>
      <c r="CC922" s="63"/>
      <c r="CD922" s="63"/>
      <c r="CE922" s="63"/>
      <c r="CF922" s="63"/>
      <c r="CG922" s="63"/>
      <c r="CH922" s="63"/>
      <c r="CI922" s="120"/>
      <c r="CJ922" s="120"/>
      <c r="CK922" s="120"/>
      <c r="CL922" s="120"/>
      <c r="CM922" s="120"/>
      <c r="CN922" s="120"/>
    </row>
    <row r="923" spans="2:92" x14ac:dyDescent="0.25">
      <c r="B923" s="63" t="str">
        <f t="shared" si="121"/>
        <v/>
      </c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4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  <c r="BQ923" s="63"/>
      <c r="BR923" s="63"/>
      <c r="BS923" s="63"/>
      <c r="BT923" s="63"/>
      <c r="BU923" s="63"/>
      <c r="BV923" s="63"/>
      <c r="BW923" s="63"/>
      <c r="BX923" s="63"/>
      <c r="BY923" s="63"/>
      <c r="BZ923" s="63"/>
      <c r="CA923" s="63"/>
      <c r="CB923" s="63"/>
      <c r="CC923" s="63"/>
      <c r="CD923" s="63"/>
      <c r="CE923" s="63"/>
      <c r="CF923" s="63"/>
      <c r="CG923" s="63"/>
      <c r="CH923" s="63"/>
      <c r="CI923" s="120"/>
      <c r="CJ923" s="120"/>
      <c r="CK923" s="120"/>
      <c r="CL923" s="120"/>
      <c r="CM923" s="120"/>
      <c r="CN923" s="120"/>
    </row>
    <row r="924" spans="2:92" x14ac:dyDescent="0.25">
      <c r="B924" s="63" t="str">
        <f t="shared" si="121"/>
        <v/>
      </c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4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  <c r="BQ924" s="63"/>
      <c r="BR924" s="63"/>
      <c r="BS924" s="63"/>
      <c r="BT924" s="63"/>
      <c r="BU924" s="63"/>
      <c r="BV924" s="63"/>
      <c r="BW924" s="63"/>
      <c r="BX924" s="63"/>
      <c r="BY924" s="63"/>
      <c r="BZ924" s="63"/>
      <c r="CA924" s="63"/>
      <c r="CB924" s="63"/>
      <c r="CC924" s="63"/>
      <c r="CD924" s="63"/>
      <c r="CE924" s="63"/>
      <c r="CF924" s="63"/>
      <c r="CG924" s="63"/>
      <c r="CH924" s="63"/>
      <c r="CI924" s="120"/>
      <c r="CJ924" s="120"/>
      <c r="CK924" s="120"/>
      <c r="CL924" s="120"/>
      <c r="CM924" s="120"/>
      <c r="CN924" s="120"/>
    </row>
    <row r="925" spans="2:92" x14ac:dyDescent="0.25">
      <c r="B925" s="63" t="str">
        <f t="shared" si="121"/>
        <v/>
      </c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4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  <c r="BQ925" s="63"/>
      <c r="BR925" s="63"/>
      <c r="BS925" s="63"/>
      <c r="BT925" s="63"/>
      <c r="BU925" s="63"/>
      <c r="BV925" s="63"/>
      <c r="BW925" s="63"/>
      <c r="BX925" s="63"/>
      <c r="BY925" s="63"/>
      <c r="BZ925" s="63"/>
      <c r="CA925" s="63"/>
      <c r="CB925" s="63"/>
      <c r="CC925" s="63"/>
      <c r="CD925" s="63"/>
      <c r="CE925" s="63"/>
      <c r="CF925" s="63"/>
      <c r="CG925" s="63"/>
      <c r="CH925" s="63"/>
      <c r="CI925" s="120"/>
      <c r="CJ925" s="120"/>
      <c r="CK925" s="120"/>
      <c r="CL925" s="120"/>
      <c r="CM925" s="120"/>
      <c r="CN925" s="120"/>
    </row>
    <row r="926" spans="2:92" x14ac:dyDescent="0.25">
      <c r="B926" s="63" t="str">
        <f t="shared" si="121"/>
        <v/>
      </c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4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  <c r="BQ926" s="63"/>
      <c r="BR926" s="63"/>
      <c r="BS926" s="63"/>
      <c r="BT926" s="63"/>
      <c r="BU926" s="63"/>
      <c r="BV926" s="63"/>
      <c r="BW926" s="63"/>
      <c r="BX926" s="63"/>
      <c r="BY926" s="63"/>
      <c r="BZ926" s="63"/>
      <c r="CA926" s="63"/>
      <c r="CB926" s="63"/>
      <c r="CC926" s="63"/>
      <c r="CD926" s="63"/>
      <c r="CE926" s="63"/>
      <c r="CF926" s="63"/>
      <c r="CG926" s="63"/>
      <c r="CH926" s="63"/>
      <c r="CI926" s="120"/>
      <c r="CJ926" s="120"/>
      <c r="CK926" s="120"/>
      <c r="CL926" s="120"/>
      <c r="CM926" s="120"/>
      <c r="CN926" s="120"/>
    </row>
    <row r="927" spans="2:92" x14ac:dyDescent="0.25">
      <c r="B927" s="63" t="str">
        <f t="shared" si="121"/>
        <v/>
      </c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4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  <c r="BQ927" s="63"/>
      <c r="BR927" s="63"/>
      <c r="BS927" s="63"/>
      <c r="BT927" s="63"/>
      <c r="BU927" s="63"/>
      <c r="BV927" s="63"/>
      <c r="BW927" s="63"/>
      <c r="BX927" s="63"/>
      <c r="BY927" s="63"/>
      <c r="BZ927" s="63"/>
      <c r="CA927" s="63"/>
      <c r="CB927" s="63"/>
      <c r="CC927" s="63"/>
      <c r="CD927" s="63"/>
      <c r="CE927" s="63"/>
      <c r="CF927" s="63"/>
      <c r="CG927" s="63"/>
      <c r="CH927" s="63"/>
      <c r="CI927" s="120"/>
      <c r="CJ927" s="120"/>
      <c r="CK927" s="120"/>
      <c r="CL927" s="120"/>
      <c r="CM927" s="120"/>
      <c r="CN927" s="120"/>
    </row>
    <row r="928" spans="2:92" x14ac:dyDescent="0.25">
      <c r="B928" s="63" t="str">
        <f t="shared" si="121"/>
        <v/>
      </c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4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  <c r="BQ928" s="63"/>
      <c r="BR928" s="63"/>
      <c r="BS928" s="63"/>
      <c r="BT928" s="63"/>
      <c r="BU928" s="63"/>
      <c r="BV928" s="63"/>
      <c r="BW928" s="63"/>
      <c r="BX928" s="63"/>
      <c r="BY928" s="63"/>
      <c r="BZ928" s="63"/>
      <c r="CA928" s="63"/>
      <c r="CB928" s="63"/>
      <c r="CC928" s="63"/>
      <c r="CD928" s="63"/>
      <c r="CE928" s="63"/>
      <c r="CF928" s="63"/>
      <c r="CG928" s="63"/>
      <c r="CH928" s="63"/>
      <c r="CI928" s="120"/>
      <c r="CJ928" s="120"/>
      <c r="CK928" s="120"/>
      <c r="CL928" s="120"/>
      <c r="CM928" s="120"/>
      <c r="CN928" s="120"/>
    </row>
    <row r="929" spans="2:92" x14ac:dyDescent="0.25">
      <c r="B929" s="63" t="str">
        <f t="shared" si="121"/>
        <v/>
      </c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4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  <c r="BQ929" s="63"/>
      <c r="BR929" s="63"/>
      <c r="BS929" s="63"/>
      <c r="BT929" s="63"/>
      <c r="BU929" s="63"/>
      <c r="BV929" s="63"/>
      <c r="BW929" s="63"/>
      <c r="BX929" s="63"/>
      <c r="BY929" s="63"/>
      <c r="BZ929" s="63"/>
      <c r="CA929" s="63"/>
      <c r="CB929" s="63"/>
      <c r="CC929" s="63"/>
      <c r="CD929" s="63"/>
      <c r="CE929" s="63"/>
      <c r="CF929" s="63"/>
      <c r="CG929" s="63"/>
      <c r="CH929" s="63"/>
      <c r="CI929" s="120"/>
      <c r="CJ929" s="120"/>
      <c r="CK929" s="120"/>
      <c r="CL929" s="120"/>
      <c r="CM929" s="120"/>
      <c r="CN929" s="120"/>
    </row>
    <row r="930" spans="2:92" x14ac:dyDescent="0.25">
      <c r="B930" s="63" t="str">
        <f t="shared" si="121"/>
        <v/>
      </c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4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  <c r="BQ930" s="63"/>
      <c r="BR930" s="63"/>
      <c r="BS930" s="63"/>
      <c r="BT930" s="63"/>
      <c r="BU930" s="63"/>
      <c r="BV930" s="63"/>
      <c r="BW930" s="63"/>
      <c r="BX930" s="63"/>
      <c r="BY930" s="63"/>
      <c r="BZ930" s="63"/>
      <c r="CA930" s="63"/>
      <c r="CB930" s="63"/>
      <c r="CC930" s="63"/>
      <c r="CD930" s="63"/>
      <c r="CE930" s="63"/>
      <c r="CF930" s="63"/>
      <c r="CG930" s="63"/>
      <c r="CH930" s="63"/>
      <c r="CI930" s="120"/>
      <c r="CJ930" s="120"/>
      <c r="CK930" s="120"/>
      <c r="CL930" s="120"/>
      <c r="CM930" s="120"/>
      <c r="CN930" s="120"/>
    </row>
    <row r="931" spans="2:92" x14ac:dyDescent="0.25">
      <c r="B931" s="63" t="str">
        <f t="shared" si="121"/>
        <v/>
      </c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4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  <c r="BQ931" s="63"/>
      <c r="BR931" s="63"/>
      <c r="BS931" s="63"/>
      <c r="BT931" s="63"/>
      <c r="BU931" s="63"/>
      <c r="BV931" s="63"/>
      <c r="BW931" s="63"/>
      <c r="BX931" s="63"/>
      <c r="BY931" s="63"/>
      <c r="BZ931" s="63"/>
      <c r="CA931" s="63"/>
      <c r="CB931" s="63"/>
      <c r="CC931" s="63"/>
      <c r="CD931" s="63"/>
      <c r="CE931" s="63"/>
      <c r="CF931" s="63"/>
      <c r="CG931" s="63"/>
      <c r="CH931" s="63"/>
      <c r="CI931" s="120"/>
      <c r="CJ931" s="120"/>
      <c r="CK931" s="120"/>
      <c r="CL931" s="120"/>
      <c r="CM931" s="120"/>
      <c r="CN931" s="120"/>
    </row>
    <row r="932" spans="2:92" x14ac:dyDescent="0.25">
      <c r="B932" s="63" t="str">
        <f t="shared" si="121"/>
        <v/>
      </c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4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  <c r="BQ932" s="63"/>
      <c r="BR932" s="63"/>
      <c r="BS932" s="63"/>
      <c r="BT932" s="63"/>
      <c r="BU932" s="63"/>
      <c r="BV932" s="63"/>
      <c r="BW932" s="63"/>
      <c r="BX932" s="63"/>
      <c r="BY932" s="63"/>
      <c r="BZ932" s="63"/>
      <c r="CA932" s="63"/>
      <c r="CB932" s="63"/>
      <c r="CC932" s="63"/>
      <c r="CD932" s="63"/>
      <c r="CE932" s="63"/>
      <c r="CF932" s="63"/>
      <c r="CG932" s="63"/>
      <c r="CH932" s="63"/>
      <c r="CI932" s="120"/>
      <c r="CJ932" s="120"/>
      <c r="CK932" s="120"/>
      <c r="CL932" s="120"/>
      <c r="CM932" s="120"/>
      <c r="CN932" s="120"/>
    </row>
    <row r="933" spans="2:92" x14ac:dyDescent="0.25">
      <c r="B933" s="63" t="str">
        <f t="shared" si="121"/>
        <v/>
      </c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4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  <c r="BQ933" s="63"/>
      <c r="BR933" s="63"/>
      <c r="BS933" s="63"/>
      <c r="BT933" s="63"/>
      <c r="BU933" s="63"/>
      <c r="BV933" s="63"/>
      <c r="BW933" s="63"/>
      <c r="BX933" s="63"/>
      <c r="BY933" s="63"/>
      <c r="BZ933" s="63"/>
      <c r="CA933" s="63"/>
      <c r="CB933" s="63"/>
      <c r="CC933" s="63"/>
      <c r="CD933" s="63"/>
      <c r="CE933" s="63"/>
      <c r="CF933" s="63"/>
      <c r="CG933" s="63"/>
      <c r="CH933" s="63"/>
      <c r="CI933" s="120"/>
      <c r="CJ933" s="120"/>
      <c r="CK933" s="120"/>
      <c r="CL933" s="120"/>
      <c r="CM933" s="120"/>
      <c r="CN933" s="120"/>
    </row>
    <row r="934" spans="2:92" x14ac:dyDescent="0.25">
      <c r="B934" s="63" t="str">
        <f t="shared" si="121"/>
        <v/>
      </c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4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  <c r="BQ934" s="63"/>
      <c r="BR934" s="63"/>
      <c r="BS934" s="63"/>
      <c r="BT934" s="63"/>
      <c r="BU934" s="63"/>
      <c r="BV934" s="63"/>
      <c r="BW934" s="63"/>
      <c r="BX934" s="63"/>
      <c r="BY934" s="63"/>
      <c r="BZ934" s="63"/>
      <c r="CA934" s="63"/>
      <c r="CB934" s="63"/>
      <c r="CC934" s="63"/>
      <c r="CD934" s="63"/>
      <c r="CE934" s="63"/>
      <c r="CF934" s="63"/>
      <c r="CG934" s="63"/>
      <c r="CH934" s="63"/>
      <c r="CI934" s="120"/>
      <c r="CJ934" s="120"/>
      <c r="CK934" s="120"/>
      <c r="CL934" s="120"/>
      <c r="CM934" s="120"/>
      <c r="CN934" s="120"/>
    </row>
    <row r="935" spans="2:92" x14ac:dyDescent="0.25">
      <c r="B935" s="63" t="str">
        <f t="shared" si="121"/>
        <v/>
      </c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4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  <c r="BQ935" s="63"/>
      <c r="BR935" s="63"/>
      <c r="BS935" s="63"/>
      <c r="BT935" s="63"/>
      <c r="BU935" s="63"/>
      <c r="BV935" s="63"/>
      <c r="BW935" s="63"/>
      <c r="BX935" s="63"/>
      <c r="BY935" s="63"/>
      <c r="BZ935" s="63"/>
      <c r="CA935" s="63"/>
      <c r="CB935" s="63"/>
      <c r="CC935" s="63"/>
      <c r="CD935" s="63"/>
      <c r="CE935" s="63"/>
      <c r="CF935" s="63"/>
      <c r="CG935" s="63"/>
      <c r="CH935" s="63"/>
      <c r="CI935" s="120"/>
      <c r="CJ935" s="120"/>
      <c r="CK935" s="120"/>
      <c r="CL935" s="120"/>
      <c r="CM935" s="120"/>
      <c r="CN935" s="120"/>
    </row>
    <row r="936" spans="2:92" x14ac:dyDescent="0.25">
      <c r="B936" s="63" t="str">
        <f t="shared" si="121"/>
        <v/>
      </c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4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  <c r="BQ936" s="63"/>
      <c r="BR936" s="63"/>
      <c r="BS936" s="63"/>
      <c r="BT936" s="63"/>
      <c r="BU936" s="63"/>
      <c r="BV936" s="63"/>
      <c r="BW936" s="63"/>
      <c r="BX936" s="63"/>
      <c r="BY936" s="63"/>
      <c r="BZ936" s="63"/>
      <c r="CA936" s="63"/>
      <c r="CB936" s="63"/>
      <c r="CC936" s="63"/>
      <c r="CD936" s="63"/>
      <c r="CE936" s="63"/>
      <c r="CF936" s="63"/>
      <c r="CG936" s="63"/>
      <c r="CH936" s="63"/>
      <c r="CI936" s="120"/>
      <c r="CJ936" s="120"/>
      <c r="CK936" s="120"/>
      <c r="CL936" s="120"/>
      <c r="CM936" s="120"/>
      <c r="CN936" s="120"/>
    </row>
    <row r="937" spans="2:92" x14ac:dyDescent="0.25">
      <c r="B937" s="63" t="str">
        <f t="shared" si="121"/>
        <v/>
      </c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4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  <c r="BQ937" s="63"/>
      <c r="BR937" s="63"/>
      <c r="BS937" s="63"/>
      <c r="BT937" s="63"/>
      <c r="BU937" s="63"/>
      <c r="BV937" s="63"/>
      <c r="BW937" s="63"/>
      <c r="BX937" s="63"/>
      <c r="BY937" s="63"/>
      <c r="BZ937" s="63"/>
      <c r="CA937" s="63"/>
      <c r="CB937" s="63"/>
      <c r="CC937" s="63"/>
      <c r="CD937" s="63"/>
      <c r="CE937" s="63"/>
      <c r="CF937" s="63"/>
      <c r="CG937" s="63"/>
      <c r="CH937" s="63"/>
      <c r="CI937" s="120"/>
      <c r="CJ937" s="120"/>
      <c r="CK937" s="120"/>
      <c r="CL937" s="120"/>
      <c r="CM937" s="120"/>
      <c r="CN937" s="120"/>
    </row>
    <row r="938" spans="2:92" x14ac:dyDescent="0.25">
      <c r="B938" s="63" t="str">
        <f t="shared" si="121"/>
        <v/>
      </c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4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  <c r="BQ938" s="63"/>
      <c r="BR938" s="63"/>
      <c r="BS938" s="63"/>
      <c r="BT938" s="63"/>
      <c r="BU938" s="63"/>
      <c r="BV938" s="63"/>
      <c r="BW938" s="63"/>
      <c r="BX938" s="63"/>
      <c r="BY938" s="63"/>
      <c r="BZ938" s="63"/>
      <c r="CA938" s="63"/>
      <c r="CB938" s="63"/>
      <c r="CC938" s="63"/>
      <c r="CD938" s="63"/>
      <c r="CE938" s="63"/>
      <c r="CF938" s="63"/>
      <c r="CG938" s="63"/>
      <c r="CH938" s="63"/>
      <c r="CI938" s="120"/>
      <c r="CJ938" s="120"/>
      <c r="CK938" s="120"/>
      <c r="CL938" s="120"/>
      <c r="CM938" s="120"/>
      <c r="CN938" s="120"/>
    </row>
    <row r="939" spans="2:92" x14ac:dyDescent="0.25">
      <c r="B939" s="63" t="str">
        <f t="shared" si="121"/>
        <v/>
      </c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4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  <c r="BQ939" s="63"/>
      <c r="BR939" s="63"/>
      <c r="BS939" s="63"/>
      <c r="BT939" s="63"/>
      <c r="BU939" s="63"/>
      <c r="BV939" s="63"/>
      <c r="BW939" s="63"/>
      <c r="BX939" s="63"/>
      <c r="BY939" s="63"/>
      <c r="BZ939" s="63"/>
      <c r="CA939" s="63"/>
      <c r="CB939" s="63"/>
      <c r="CC939" s="63"/>
      <c r="CD939" s="63"/>
      <c r="CE939" s="63"/>
      <c r="CF939" s="63"/>
      <c r="CG939" s="63"/>
      <c r="CH939" s="63"/>
      <c r="CI939" s="120"/>
      <c r="CJ939" s="120"/>
      <c r="CK939" s="120"/>
      <c r="CL939" s="120"/>
      <c r="CM939" s="120"/>
      <c r="CN939" s="120"/>
    </row>
    <row r="940" spans="2:92" x14ac:dyDescent="0.25">
      <c r="B940" s="63" t="str">
        <f t="shared" si="121"/>
        <v/>
      </c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4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  <c r="BQ940" s="63"/>
      <c r="BR940" s="63"/>
      <c r="BS940" s="63"/>
      <c r="BT940" s="63"/>
      <c r="BU940" s="63"/>
      <c r="BV940" s="63"/>
      <c r="BW940" s="63"/>
      <c r="BX940" s="63"/>
      <c r="BY940" s="63"/>
      <c r="BZ940" s="63"/>
      <c r="CA940" s="63"/>
      <c r="CB940" s="63"/>
      <c r="CC940" s="63"/>
      <c r="CD940" s="63"/>
      <c r="CE940" s="63"/>
      <c r="CF940" s="63"/>
      <c r="CG940" s="63"/>
      <c r="CH940" s="63"/>
      <c r="CI940" s="120"/>
      <c r="CJ940" s="120"/>
      <c r="CK940" s="120"/>
      <c r="CL940" s="120"/>
      <c r="CM940" s="120"/>
      <c r="CN940" s="120"/>
    </row>
    <row r="941" spans="2:92" x14ac:dyDescent="0.25">
      <c r="B941" s="63" t="str">
        <f t="shared" si="121"/>
        <v/>
      </c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4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  <c r="BQ941" s="63"/>
      <c r="BR941" s="63"/>
      <c r="BS941" s="63"/>
      <c r="BT941" s="63"/>
      <c r="BU941" s="63"/>
      <c r="BV941" s="63"/>
      <c r="BW941" s="63"/>
      <c r="BX941" s="63"/>
      <c r="BY941" s="63"/>
      <c r="BZ941" s="63"/>
      <c r="CA941" s="63"/>
      <c r="CB941" s="63"/>
      <c r="CC941" s="63"/>
      <c r="CD941" s="63"/>
      <c r="CE941" s="63"/>
      <c r="CF941" s="63"/>
      <c r="CG941" s="63"/>
      <c r="CH941" s="63"/>
      <c r="CI941" s="120"/>
      <c r="CJ941" s="120"/>
      <c r="CK941" s="120"/>
      <c r="CL941" s="120"/>
      <c r="CM941" s="120"/>
      <c r="CN941" s="120"/>
    </row>
    <row r="942" spans="2:92" x14ac:dyDescent="0.25">
      <c r="B942" s="63" t="str">
        <f t="shared" si="121"/>
        <v/>
      </c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4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  <c r="BQ942" s="63"/>
      <c r="BR942" s="63"/>
      <c r="BS942" s="63"/>
      <c r="BT942" s="63"/>
      <c r="BU942" s="63"/>
      <c r="BV942" s="63"/>
      <c r="BW942" s="63"/>
      <c r="BX942" s="63"/>
      <c r="BY942" s="63"/>
      <c r="BZ942" s="63"/>
      <c r="CA942" s="63"/>
      <c r="CB942" s="63"/>
      <c r="CC942" s="63"/>
      <c r="CD942" s="63"/>
      <c r="CE942" s="63"/>
      <c r="CF942" s="63"/>
      <c r="CG942" s="63"/>
      <c r="CH942" s="63"/>
      <c r="CI942" s="120"/>
      <c r="CJ942" s="120"/>
      <c r="CK942" s="120"/>
      <c r="CL942" s="120"/>
      <c r="CM942" s="120"/>
      <c r="CN942" s="120"/>
    </row>
    <row r="943" spans="2:92" x14ac:dyDescent="0.25">
      <c r="B943" s="63" t="str">
        <f t="shared" si="121"/>
        <v/>
      </c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4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  <c r="BQ943" s="63"/>
      <c r="BR943" s="63"/>
      <c r="BS943" s="63"/>
      <c r="BT943" s="63"/>
      <c r="BU943" s="63"/>
      <c r="BV943" s="63"/>
      <c r="BW943" s="63"/>
      <c r="BX943" s="63"/>
      <c r="BY943" s="63"/>
      <c r="BZ943" s="63"/>
      <c r="CA943" s="63"/>
      <c r="CB943" s="63"/>
      <c r="CC943" s="63"/>
      <c r="CD943" s="63"/>
      <c r="CE943" s="63"/>
      <c r="CF943" s="63"/>
      <c r="CG943" s="63"/>
      <c r="CH943" s="63"/>
      <c r="CI943" s="120"/>
      <c r="CJ943" s="120"/>
      <c r="CK943" s="120"/>
      <c r="CL943" s="120"/>
      <c r="CM943" s="120"/>
      <c r="CN943" s="120"/>
    </row>
    <row r="944" spans="2:92" x14ac:dyDescent="0.25">
      <c r="B944" s="63" t="str">
        <f t="shared" si="121"/>
        <v/>
      </c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4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  <c r="BQ944" s="63"/>
      <c r="BR944" s="63"/>
      <c r="BS944" s="63"/>
      <c r="BT944" s="63"/>
      <c r="BU944" s="63"/>
      <c r="BV944" s="63"/>
      <c r="BW944" s="63"/>
      <c r="BX944" s="63"/>
      <c r="BY944" s="63"/>
      <c r="BZ944" s="63"/>
      <c r="CA944" s="63"/>
      <c r="CB944" s="63"/>
      <c r="CC944" s="63"/>
      <c r="CD944" s="63"/>
      <c r="CE944" s="63"/>
      <c r="CF944" s="63"/>
      <c r="CG944" s="63"/>
      <c r="CH944" s="63"/>
      <c r="CI944" s="120"/>
      <c r="CJ944" s="120"/>
      <c r="CK944" s="120"/>
      <c r="CL944" s="120"/>
      <c r="CM944" s="120"/>
      <c r="CN944" s="120"/>
    </row>
    <row r="945" spans="2:92" x14ac:dyDescent="0.25">
      <c r="B945" s="63" t="str">
        <f t="shared" si="121"/>
        <v/>
      </c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4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  <c r="BQ945" s="63"/>
      <c r="BR945" s="63"/>
      <c r="BS945" s="63"/>
      <c r="BT945" s="63"/>
      <c r="BU945" s="63"/>
      <c r="BV945" s="63"/>
      <c r="BW945" s="63"/>
      <c r="BX945" s="63"/>
      <c r="BY945" s="63"/>
      <c r="BZ945" s="63"/>
      <c r="CA945" s="63"/>
      <c r="CB945" s="63"/>
      <c r="CC945" s="63"/>
      <c r="CD945" s="63"/>
      <c r="CE945" s="63"/>
      <c r="CF945" s="63"/>
      <c r="CG945" s="63"/>
      <c r="CH945" s="63"/>
      <c r="CI945" s="120"/>
      <c r="CJ945" s="120"/>
      <c r="CK945" s="120"/>
      <c r="CL945" s="120"/>
      <c r="CM945" s="120"/>
      <c r="CN945" s="120"/>
    </row>
    <row r="946" spans="2:92" x14ac:dyDescent="0.25">
      <c r="B946" s="63" t="str">
        <f t="shared" si="121"/>
        <v/>
      </c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4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  <c r="BQ946" s="63"/>
      <c r="BR946" s="63"/>
      <c r="BS946" s="63"/>
      <c r="BT946" s="63"/>
      <c r="BU946" s="63"/>
      <c r="BV946" s="63"/>
      <c r="BW946" s="63"/>
      <c r="BX946" s="63"/>
      <c r="BY946" s="63"/>
      <c r="BZ946" s="63"/>
      <c r="CA946" s="63"/>
      <c r="CB946" s="63"/>
      <c r="CC946" s="63"/>
      <c r="CD946" s="63"/>
      <c r="CE946" s="63"/>
      <c r="CF946" s="63"/>
      <c r="CG946" s="63"/>
      <c r="CH946" s="63"/>
      <c r="CI946" s="120"/>
      <c r="CJ946" s="120"/>
      <c r="CK946" s="120"/>
      <c r="CL946" s="120"/>
      <c r="CM946" s="120"/>
      <c r="CN946" s="120"/>
    </row>
    <row r="947" spans="2:92" x14ac:dyDescent="0.25">
      <c r="B947" s="63" t="str">
        <f t="shared" si="121"/>
        <v/>
      </c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4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  <c r="BQ947" s="63"/>
      <c r="BR947" s="63"/>
      <c r="BS947" s="63"/>
      <c r="BT947" s="63"/>
      <c r="BU947" s="63"/>
      <c r="BV947" s="63"/>
      <c r="BW947" s="63"/>
      <c r="BX947" s="63"/>
      <c r="BY947" s="63"/>
      <c r="BZ947" s="63"/>
      <c r="CA947" s="63"/>
      <c r="CB947" s="63"/>
      <c r="CC947" s="63"/>
      <c r="CD947" s="63"/>
      <c r="CE947" s="63"/>
      <c r="CF947" s="63"/>
      <c r="CG947" s="63"/>
      <c r="CH947" s="63"/>
      <c r="CI947" s="120"/>
      <c r="CJ947" s="120"/>
      <c r="CK947" s="120"/>
      <c r="CL947" s="120"/>
      <c r="CM947" s="120"/>
      <c r="CN947" s="120"/>
    </row>
    <row r="948" spans="2:92" x14ac:dyDescent="0.25">
      <c r="B948" s="63" t="str">
        <f t="shared" si="121"/>
        <v/>
      </c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4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  <c r="BQ948" s="63"/>
      <c r="BR948" s="63"/>
      <c r="BS948" s="63"/>
      <c r="BT948" s="63"/>
      <c r="BU948" s="63"/>
      <c r="BV948" s="63"/>
      <c r="BW948" s="63"/>
      <c r="BX948" s="63"/>
      <c r="BY948" s="63"/>
      <c r="BZ948" s="63"/>
      <c r="CA948" s="63"/>
      <c r="CB948" s="63"/>
      <c r="CC948" s="63"/>
      <c r="CD948" s="63"/>
      <c r="CE948" s="63"/>
      <c r="CF948" s="63"/>
      <c r="CG948" s="63"/>
      <c r="CH948" s="63"/>
      <c r="CI948" s="120"/>
      <c r="CJ948" s="120"/>
      <c r="CK948" s="120"/>
      <c r="CL948" s="120"/>
      <c r="CM948" s="120"/>
      <c r="CN948" s="120"/>
    </row>
    <row r="949" spans="2:92" x14ac:dyDescent="0.25">
      <c r="B949" s="63" t="str">
        <f t="shared" si="121"/>
        <v/>
      </c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4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  <c r="BQ949" s="63"/>
      <c r="BR949" s="63"/>
      <c r="BS949" s="63"/>
      <c r="BT949" s="63"/>
      <c r="BU949" s="63"/>
      <c r="BV949" s="63"/>
      <c r="BW949" s="63"/>
      <c r="BX949" s="63"/>
      <c r="BY949" s="63"/>
      <c r="BZ949" s="63"/>
      <c r="CA949" s="63"/>
      <c r="CB949" s="63"/>
      <c r="CC949" s="63"/>
      <c r="CD949" s="63"/>
      <c r="CE949" s="63"/>
      <c r="CF949" s="63"/>
      <c r="CG949" s="63"/>
      <c r="CH949" s="63"/>
      <c r="CI949" s="120"/>
      <c r="CJ949" s="120"/>
      <c r="CK949" s="120"/>
      <c r="CL949" s="120"/>
      <c r="CM949" s="120"/>
      <c r="CN949" s="120"/>
    </row>
    <row r="950" spans="2:92" x14ac:dyDescent="0.25">
      <c r="B950" s="63" t="str">
        <f t="shared" si="121"/>
        <v/>
      </c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4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  <c r="BQ950" s="63"/>
      <c r="BR950" s="63"/>
      <c r="BS950" s="63"/>
      <c r="BT950" s="63"/>
      <c r="BU950" s="63"/>
      <c r="BV950" s="63"/>
      <c r="BW950" s="63"/>
      <c r="BX950" s="63"/>
      <c r="BY950" s="63"/>
      <c r="BZ950" s="63"/>
      <c r="CA950" s="63"/>
      <c r="CB950" s="63"/>
      <c r="CC950" s="63"/>
      <c r="CD950" s="63"/>
      <c r="CE950" s="63"/>
      <c r="CF950" s="63"/>
      <c r="CG950" s="63"/>
      <c r="CH950" s="63"/>
      <c r="CI950" s="120"/>
      <c r="CJ950" s="120"/>
      <c r="CK950" s="120"/>
      <c r="CL950" s="120"/>
      <c r="CM950" s="120"/>
      <c r="CN950" s="120"/>
    </row>
    <row r="951" spans="2:92" x14ac:dyDescent="0.25">
      <c r="B951" s="63" t="str">
        <f t="shared" si="121"/>
        <v/>
      </c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4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  <c r="BQ951" s="63"/>
      <c r="BR951" s="63"/>
      <c r="BS951" s="63"/>
      <c r="BT951" s="63"/>
      <c r="BU951" s="63"/>
      <c r="BV951" s="63"/>
      <c r="BW951" s="63"/>
      <c r="BX951" s="63"/>
      <c r="BY951" s="63"/>
      <c r="BZ951" s="63"/>
      <c r="CA951" s="63"/>
      <c r="CB951" s="63"/>
      <c r="CC951" s="63"/>
      <c r="CD951" s="63"/>
      <c r="CE951" s="63"/>
      <c r="CF951" s="63"/>
      <c r="CG951" s="63"/>
      <c r="CH951" s="63"/>
      <c r="CI951" s="120"/>
      <c r="CJ951" s="120"/>
      <c r="CK951" s="120"/>
      <c r="CL951" s="120"/>
      <c r="CM951" s="120"/>
      <c r="CN951" s="120"/>
    </row>
    <row r="952" spans="2:92" x14ac:dyDescent="0.25">
      <c r="B952" s="63" t="str">
        <f t="shared" si="121"/>
        <v/>
      </c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4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  <c r="BQ952" s="63"/>
      <c r="BR952" s="63"/>
      <c r="BS952" s="63"/>
      <c r="BT952" s="63"/>
      <c r="BU952" s="63"/>
      <c r="BV952" s="63"/>
      <c r="BW952" s="63"/>
      <c r="BX952" s="63"/>
      <c r="BY952" s="63"/>
      <c r="BZ952" s="63"/>
      <c r="CA952" s="63"/>
      <c r="CB952" s="63"/>
      <c r="CC952" s="63"/>
      <c r="CD952" s="63"/>
      <c r="CE952" s="63"/>
      <c r="CF952" s="63"/>
      <c r="CG952" s="63"/>
      <c r="CH952" s="63"/>
      <c r="CI952" s="120"/>
      <c r="CJ952" s="120"/>
      <c r="CK952" s="120"/>
      <c r="CL952" s="120"/>
      <c r="CM952" s="120"/>
      <c r="CN952" s="120"/>
    </row>
    <row r="953" spans="2:92" x14ac:dyDescent="0.25">
      <c r="B953" s="63" t="str">
        <f t="shared" si="121"/>
        <v/>
      </c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4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  <c r="BQ953" s="63"/>
      <c r="BR953" s="63"/>
      <c r="BS953" s="63"/>
      <c r="BT953" s="63"/>
      <c r="BU953" s="63"/>
      <c r="BV953" s="63"/>
      <c r="BW953" s="63"/>
      <c r="BX953" s="63"/>
      <c r="BY953" s="63"/>
      <c r="BZ953" s="63"/>
      <c r="CA953" s="63"/>
      <c r="CB953" s="63"/>
      <c r="CC953" s="63"/>
      <c r="CD953" s="63"/>
      <c r="CE953" s="63"/>
      <c r="CF953" s="63"/>
      <c r="CG953" s="63"/>
      <c r="CH953" s="63"/>
      <c r="CI953" s="120"/>
      <c r="CJ953" s="120"/>
      <c r="CK953" s="120"/>
      <c r="CL953" s="120"/>
      <c r="CM953" s="120"/>
      <c r="CN953" s="120"/>
    </row>
    <row r="954" spans="2:92" x14ac:dyDescent="0.25">
      <c r="B954" s="63" t="str">
        <f t="shared" si="121"/>
        <v/>
      </c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4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  <c r="BQ954" s="63"/>
      <c r="BR954" s="63"/>
      <c r="BS954" s="63"/>
      <c r="BT954" s="63"/>
      <c r="BU954" s="63"/>
      <c r="BV954" s="63"/>
      <c r="BW954" s="63"/>
      <c r="BX954" s="63"/>
      <c r="BY954" s="63"/>
      <c r="BZ954" s="63"/>
      <c r="CA954" s="63"/>
      <c r="CB954" s="63"/>
      <c r="CC954" s="63"/>
      <c r="CD954" s="63"/>
      <c r="CE954" s="63"/>
      <c r="CF954" s="63"/>
      <c r="CG954" s="63"/>
      <c r="CH954" s="63"/>
      <c r="CI954" s="120"/>
      <c r="CJ954" s="120"/>
      <c r="CK954" s="120"/>
      <c r="CL954" s="120"/>
      <c r="CM954" s="120"/>
      <c r="CN954" s="120"/>
    </row>
    <row r="955" spans="2:92" x14ac:dyDescent="0.25">
      <c r="B955" s="63" t="str">
        <f t="shared" si="121"/>
        <v/>
      </c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4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  <c r="BQ955" s="63"/>
      <c r="BR955" s="63"/>
      <c r="BS955" s="63"/>
      <c r="BT955" s="63"/>
      <c r="BU955" s="63"/>
      <c r="BV955" s="63"/>
      <c r="BW955" s="63"/>
      <c r="BX955" s="63"/>
      <c r="BY955" s="63"/>
      <c r="BZ955" s="63"/>
      <c r="CA955" s="63"/>
      <c r="CB955" s="63"/>
      <c r="CC955" s="63"/>
      <c r="CD955" s="63"/>
      <c r="CE955" s="63"/>
      <c r="CF955" s="63"/>
      <c r="CG955" s="63"/>
      <c r="CH955" s="63"/>
      <c r="CI955" s="120"/>
      <c r="CJ955" s="120"/>
      <c r="CK955" s="120"/>
      <c r="CL955" s="120"/>
      <c r="CM955" s="120"/>
      <c r="CN955" s="120"/>
    </row>
    <row r="956" spans="2:92" x14ac:dyDescent="0.25">
      <c r="B956" s="63" t="str">
        <f t="shared" si="121"/>
        <v/>
      </c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4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  <c r="BQ956" s="63"/>
      <c r="BR956" s="63"/>
      <c r="BS956" s="63"/>
      <c r="BT956" s="63"/>
      <c r="BU956" s="63"/>
      <c r="BV956" s="63"/>
      <c r="BW956" s="63"/>
      <c r="BX956" s="63"/>
      <c r="BY956" s="63"/>
      <c r="BZ956" s="63"/>
      <c r="CA956" s="63"/>
      <c r="CB956" s="63"/>
      <c r="CC956" s="63"/>
      <c r="CD956" s="63"/>
      <c r="CE956" s="63"/>
      <c r="CF956" s="63"/>
      <c r="CG956" s="63"/>
      <c r="CH956" s="63"/>
      <c r="CI956" s="120"/>
      <c r="CJ956" s="120"/>
      <c r="CK956" s="120"/>
      <c r="CL956" s="120"/>
      <c r="CM956" s="120"/>
      <c r="CN956" s="120"/>
    </row>
    <row r="957" spans="2:92" x14ac:dyDescent="0.25">
      <c r="B957" s="63" t="str">
        <f t="shared" si="121"/>
        <v/>
      </c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4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  <c r="BQ957" s="63"/>
      <c r="BR957" s="63"/>
      <c r="BS957" s="63"/>
      <c r="BT957" s="63"/>
      <c r="BU957" s="63"/>
      <c r="BV957" s="63"/>
      <c r="BW957" s="63"/>
      <c r="BX957" s="63"/>
      <c r="BY957" s="63"/>
      <c r="BZ957" s="63"/>
      <c r="CA957" s="63"/>
      <c r="CB957" s="63"/>
      <c r="CC957" s="63"/>
      <c r="CD957" s="63"/>
      <c r="CE957" s="63"/>
      <c r="CF957" s="63"/>
      <c r="CG957" s="63"/>
      <c r="CH957" s="63"/>
      <c r="CI957" s="120"/>
      <c r="CJ957" s="120"/>
      <c r="CK957" s="120"/>
      <c r="CL957" s="120"/>
      <c r="CM957" s="120"/>
      <c r="CN957" s="120"/>
    </row>
    <row r="958" spans="2:92" x14ac:dyDescent="0.25">
      <c r="B958" s="63" t="str">
        <f t="shared" si="121"/>
        <v/>
      </c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4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  <c r="BQ958" s="63"/>
      <c r="BR958" s="63"/>
      <c r="BS958" s="63"/>
      <c r="BT958" s="63"/>
      <c r="BU958" s="63"/>
      <c r="BV958" s="63"/>
      <c r="BW958" s="63"/>
      <c r="BX958" s="63"/>
      <c r="BY958" s="63"/>
      <c r="BZ958" s="63"/>
      <c r="CA958" s="63"/>
      <c r="CB958" s="63"/>
      <c r="CC958" s="63"/>
      <c r="CD958" s="63"/>
      <c r="CE958" s="63"/>
      <c r="CF958" s="63"/>
      <c r="CG958" s="63"/>
      <c r="CH958" s="63"/>
      <c r="CI958" s="120"/>
      <c r="CJ958" s="120"/>
      <c r="CK958" s="120"/>
      <c r="CL958" s="120"/>
      <c r="CM958" s="120"/>
      <c r="CN958" s="120"/>
    </row>
    <row r="959" spans="2:92" x14ac:dyDescent="0.25">
      <c r="B959" s="63" t="str">
        <f t="shared" si="121"/>
        <v/>
      </c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4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  <c r="BQ959" s="63"/>
      <c r="BR959" s="63"/>
      <c r="BS959" s="63"/>
      <c r="BT959" s="63"/>
      <c r="BU959" s="63"/>
      <c r="BV959" s="63"/>
      <c r="BW959" s="63"/>
      <c r="BX959" s="63"/>
      <c r="BY959" s="63"/>
      <c r="BZ959" s="63"/>
      <c r="CA959" s="63"/>
      <c r="CB959" s="63"/>
      <c r="CC959" s="63"/>
      <c r="CD959" s="63"/>
      <c r="CE959" s="63"/>
      <c r="CF959" s="63"/>
      <c r="CG959" s="63"/>
      <c r="CH959" s="63"/>
      <c r="CI959" s="120"/>
      <c r="CJ959" s="120"/>
      <c r="CK959" s="120"/>
      <c r="CL959" s="120"/>
      <c r="CM959" s="120"/>
      <c r="CN959" s="120"/>
    </row>
    <row r="960" spans="2:92" x14ac:dyDescent="0.25">
      <c r="B960" s="63" t="str">
        <f t="shared" ref="B960:B1023" si="122">IF(C960&lt;&gt;"",CONCATENATE(C960,F960,D960,I960),"")</f>
        <v/>
      </c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4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  <c r="BQ960" s="63"/>
      <c r="BR960" s="63"/>
      <c r="BS960" s="63"/>
      <c r="BT960" s="63"/>
      <c r="BU960" s="63"/>
      <c r="BV960" s="63"/>
      <c r="BW960" s="63"/>
      <c r="BX960" s="63"/>
      <c r="BY960" s="63"/>
      <c r="BZ960" s="63"/>
      <c r="CA960" s="63"/>
      <c r="CB960" s="63"/>
      <c r="CC960" s="63"/>
      <c r="CD960" s="63"/>
      <c r="CE960" s="63"/>
      <c r="CF960" s="63"/>
      <c r="CG960" s="63"/>
      <c r="CH960" s="63"/>
      <c r="CI960" s="120"/>
      <c r="CJ960" s="120"/>
      <c r="CK960" s="120"/>
      <c r="CL960" s="120"/>
      <c r="CM960" s="120"/>
      <c r="CN960" s="120"/>
    </row>
    <row r="961" spans="2:92" x14ac:dyDescent="0.25">
      <c r="B961" s="63" t="str">
        <f t="shared" si="122"/>
        <v/>
      </c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4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  <c r="BQ961" s="63"/>
      <c r="BR961" s="63"/>
      <c r="BS961" s="63"/>
      <c r="BT961" s="63"/>
      <c r="BU961" s="63"/>
      <c r="BV961" s="63"/>
      <c r="BW961" s="63"/>
      <c r="BX961" s="63"/>
      <c r="BY961" s="63"/>
      <c r="BZ961" s="63"/>
      <c r="CA961" s="63"/>
      <c r="CB961" s="63"/>
      <c r="CC961" s="63"/>
      <c r="CD961" s="63"/>
      <c r="CE961" s="63"/>
      <c r="CF961" s="63"/>
      <c r="CG961" s="63"/>
      <c r="CH961" s="63"/>
      <c r="CI961" s="120"/>
      <c r="CJ961" s="120"/>
      <c r="CK961" s="120"/>
      <c r="CL961" s="120"/>
      <c r="CM961" s="120"/>
      <c r="CN961" s="120"/>
    </row>
    <row r="962" spans="2:92" x14ac:dyDescent="0.25">
      <c r="B962" s="63" t="str">
        <f t="shared" si="122"/>
        <v/>
      </c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4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  <c r="BQ962" s="63"/>
      <c r="BR962" s="63"/>
      <c r="BS962" s="63"/>
      <c r="BT962" s="63"/>
      <c r="BU962" s="63"/>
      <c r="BV962" s="63"/>
      <c r="BW962" s="63"/>
      <c r="BX962" s="63"/>
      <c r="BY962" s="63"/>
      <c r="BZ962" s="63"/>
      <c r="CA962" s="63"/>
      <c r="CB962" s="63"/>
      <c r="CC962" s="63"/>
      <c r="CD962" s="63"/>
      <c r="CE962" s="63"/>
      <c r="CF962" s="63"/>
      <c r="CG962" s="63"/>
      <c r="CH962" s="63"/>
      <c r="CI962" s="120"/>
      <c r="CJ962" s="120"/>
      <c r="CK962" s="120"/>
      <c r="CL962" s="120"/>
      <c r="CM962" s="120"/>
      <c r="CN962" s="120"/>
    </row>
    <row r="963" spans="2:92" x14ac:dyDescent="0.25">
      <c r="B963" s="63" t="str">
        <f t="shared" si="122"/>
        <v/>
      </c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4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  <c r="BQ963" s="63"/>
      <c r="BR963" s="63"/>
      <c r="BS963" s="63"/>
      <c r="BT963" s="63"/>
      <c r="BU963" s="63"/>
      <c r="BV963" s="63"/>
      <c r="BW963" s="63"/>
      <c r="BX963" s="63"/>
      <c r="BY963" s="63"/>
      <c r="BZ963" s="63"/>
      <c r="CA963" s="63"/>
      <c r="CB963" s="63"/>
      <c r="CC963" s="63"/>
      <c r="CD963" s="63"/>
      <c r="CE963" s="63"/>
      <c r="CF963" s="63"/>
      <c r="CG963" s="63"/>
      <c r="CH963" s="63"/>
      <c r="CI963" s="120"/>
      <c r="CJ963" s="120"/>
      <c r="CK963" s="120"/>
      <c r="CL963" s="120"/>
      <c r="CM963" s="120"/>
      <c r="CN963" s="120"/>
    </row>
    <row r="964" spans="2:92" x14ac:dyDescent="0.25">
      <c r="B964" s="63" t="str">
        <f t="shared" si="122"/>
        <v/>
      </c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4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  <c r="BQ964" s="63"/>
      <c r="BR964" s="63"/>
      <c r="BS964" s="63"/>
      <c r="BT964" s="63"/>
      <c r="BU964" s="63"/>
      <c r="BV964" s="63"/>
      <c r="BW964" s="63"/>
      <c r="BX964" s="63"/>
      <c r="BY964" s="63"/>
      <c r="BZ964" s="63"/>
      <c r="CA964" s="63"/>
      <c r="CB964" s="63"/>
      <c r="CC964" s="63"/>
      <c r="CD964" s="63"/>
      <c r="CE964" s="63"/>
      <c r="CF964" s="63"/>
      <c r="CG964" s="63"/>
      <c r="CH964" s="63"/>
      <c r="CI964" s="120"/>
      <c r="CJ964" s="120"/>
      <c r="CK964" s="120"/>
      <c r="CL964" s="120"/>
      <c r="CM964" s="120"/>
      <c r="CN964" s="120"/>
    </row>
    <row r="965" spans="2:92" x14ac:dyDescent="0.25">
      <c r="B965" s="63" t="str">
        <f t="shared" si="122"/>
        <v/>
      </c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4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  <c r="BQ965" s="63"/>
      <c r="BR965" s="63"/>
      <c r="BS965" s="63"/>
      <c r="BT965" s="63"/>
      <c r="BU965" s="63"/>
      <c r="BV965" s="63"/>
      <c r="BW965" s="63"/>
      <c r="BX965" s="63"/>
      <c r="BY965" s="63"/>
      <c r="BZ965" s="63"/>
      <c r="CA965" s="63"/>
      <c r="CB965" s="63"/>
      <c r="CC965" s="63"/>
      <c r="CD965" s="63"/>
      <c r="CE965" s="63"/>
      <c r="CF965" s="63"/>
      <c r="CG965" s="63"/>
      <c r="CH965" s="63"/>
      <c r="CI965" s="120"/>
      <c r="CJ965" s="120"/>
      <c r="CK965" s="120"/>
      <c r="CL965" s="120"/>
      <c r="CM965" s="120"/>
      <c r="CN965" s="120"/>
    </row>
    <row r="966" spans="2:92" x14ac:dyDescent="0.25">
      <c r="B966" s="63" t="str">
        <f t="shared" si="122"/>
        <v/>
      </c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4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  <c r="BQ966" s="63"/>
      <c r="BR966" s="63"/>
      <c r="BS966" s="63"/>
      <c r="BT966" s="63"/>
      <c r="BU966" s="63"/>
      <c r="BV966" s="63"/>
      <c r="BW966" s="63"/>
      <c r="BX966" s="63"/>
      <c r="BY966" s="63"/>
      <c r="BZ966" s="63"/>
      <c r="CA966" s="63"/>
      <c r="CB966" s="63"/>
      <c r="CC966" s="63"/>
      <c r="CD966" s="63"/>
      <c r="CE966" s="63"/>
      <c r="CF966" s="63"/>
      <c r="CG966" s="63"/>
      <c r="CH966" s="63"/>
      <c r="CI966" s="120"/>
      <c r="CJ966" s="120"/>
      <c r="CK966" s="120"/>
      <c r="CL966" s="120"/>
      <c r="CM966" s="120"/>
      <c r="CN966" s="120"/>
    </row>
    <row r="967" spans="2:92" x14ac:dyDescent="0.25">
      <c r="B967" s="63" t="str">
        <f t="shared" si="122"/>
        <v/>
      </c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4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  <c r="BQ967" s="63"/>
      <c r="BR967" s="63"/>
      <c r="BS967" s="63"/>
      <c r="BT967" s="63"/>
      <c r="BU967" s="63"/>
      <c r="BV967" s="63"/>
      <c r="BW967" s="63"/>
      <c r="BX967" s="63"/>
      <c r="BY967" s="63"/>
      <c r="BZ967" s="63"/>
      <c r="CA967" s="63"/>
      <c r="CB967" s="63"/>
      <c r="CC967" s="63"/>
      <c r="CD967" s="63"/>
      <c r="CE967" s="63"/>
      <c r="CF967" s="63"/>
      <c r="CG967" s="63"/>
      <c r="CH967" s="63"/>
      <c r="CI967" s="120"/>
      <c r="CJ967" s="120"/>
      <c r="CK967" s="120"/>
      <c r="CL967" s="120"/>
      <c r="CM967" s="120"/>
      <c r="CN967" s="120"/>
    </row>
    <row r="968" spans="2:92" x14ac:dyDescent="0.25">
      <c r="B968" s="63" t="str">
        <f t="shared" si="122"/>
        <v/>
      </c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4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  <c r="BQ968" s="63"/>
      <c r="BR968" s="63"/>
      <c r="BS968" s="63"/>
      <c r="BT968" s="63"/>
      <c r="BU968" s="63"/>
      <c r="BV968" s="63"/>
      <c r="BW968" s="63"/>
      <c r="BX968" s="63"/>
      <c r="BY968" s="63"/>
      <c r="BZ968" s="63"/>
      <c r="CA968" s="63"/>
      <c r="CB968" s="63"/>
      <c r="CC968" s="63"/>
      <c r="CD968" s="63"/>
      <c r="CE968" s="63"/>
      <c r="CF968" s="63"/>
      <c r="CG968" s="63"/>
      <c r="CH968" s="63"/>
      <c r="CI968" s="120"/>
      <c r="CJ968" s="120"/>
      <c r="CK968" s="120"/>
      <c r="CL968" s="120"/>
      <c r="CM968" s="120"/>
      <c r="CN968" s="120"/>
    </row>
    <row r="969" spans="2:92" x14ac:dyDescent="0.25">
      <c r="B969" s="63" t="str">
        <f t="shared" si="122"/>
        <v/>
      </c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4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  <c r="BQ969" s="63"/>
      <c r="BR969" s="63"/>
      <c r="BS969" s="63"/>
      <c r="BT969" s="63"/>
      <c r="BU969" s="63"/>
      <c r="BV969" s="63"/>
      <c r="BW969" s="63"/>
      <c r="BX969" s="63"/>
      <c r="BY969" s="63"/>
      <c r="BZ969" s="63"/>
      <c r="CA969" s="63"/>
      <c r="CB969" s="63"/>
      <c r="CC969" s="63"/>
      <c r="CD969" s="63"/>
      <c r="CE969" s="63"/>
      <c r="CF969" s="63"/>
      <c r="CG969" s="63"/>
      <c r="CH969" s="63"/>
      <c r="CI969" s="120"/>
      <c r="CJ969" s="120"/>
      <c r="CK969" s="120"/>
      <c r="CL969" s="120"/>
      <c r="CM969" s="120"/>
      <c r="CN969" s="120"/>
    </row>
    <row r="970" spans="2:92" x14ac:dyDescent="0.25">
      <c r="B970" s="63" t="str">
        <f t="shared" si="122"/>
        <v/>
      </c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4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  <c r="BQ970" s="63"/>
      <c r="BR970" s="63"/>
      <c r="BS970" s="63"/>
      <c r="BT970" s="63"/>
      <c r="BU970" s="63"/>
      <c r="BV970" s="63"/>
      <c r="BW970" s="63"/>
      <c r="BX970" s="63"/>
      <c r="BY970" s="63"/>
      <c r="BZ970" s="63"/>
      <c r="CA970" s="63"/>
      <c r="CB970" s="63"/>
      <c r="CC970" s="63"/>
      <c r="CD970" s="63"/>
      <c r="CE970" s="63"/>
      <c r="CF970" s="63"/>
      <c r="CG970" s="63"/>
      <c r="CH970" s="63"/>
      <c r="CI970" s="120"/>
      <c r="CJ970" s="120"/>
      <c r="CK970" s="120"/>
      <c r="CL970" s="120"/>
      <c r="CM970" s="120"/>
      <c r="CN970" s="120"/>
    </row>
    <row r="971" spans="2:92" x14ac:dyDescent="0.25">
      <c r="B971" s="63" t="str">
        <f t="shared" si="122"/>
        <v/>
      </c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4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  <c r="BQ971" s="63"/>
      <c r="BR971" s="63"/>
      <c r="BS971" s="63"/>
      <c r="BT971" s="63"/>
      <c r="BU971" s="63"/>
      <c r="BV971" s="63"/>
      <c r="BW971" s="63"/>
      <c r="BX971" s="63"/>
      <c r="BY971" s="63"/>
      <c r="BZ971" s="63"/>
      <c r="CA971" s="63"/>
      <c r="CB971" s="63"/>
      <c r="CC971" s="63"/>
      <c r="CD971" s="63"/>
      <c r="CE971" s="63"/>
      <c r="CF971" s="63"/>
      <c r="CG971" s="63"/>
      <c r="CH971" s="63"/>
      <c r="CI971" s="120"/>
      <c r="CJ971" s="120"/>
      <c r="CK971" s="120"/>
      <c r="CL971" s="120"/>
      <c r="CM971" s="120"/>
      <c r="CN971" s="120"/>
    </row>
    <row r="972" spans="2:92" x14ac:dyDescent="0.25">
      <c r="B972" s="63" t="str">
        <f t="shared" si="122"/>
        <v/>
      </c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4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  <c r="BQ972" s="63"/>
      <c r="BR972" s="63"/>
      <c r="BS972" s="63"/>
      <c r="BT972" s="63"/>
      <c r="BU972" s="63"/>
      <c r="BV972" s="63"/>
      <c r="BW972" s="63"/>
      <c r="BX972" s="63"/>
      <c r="BY972" s="63"/>
      <c r="BZ972" s="63"/>
      <c r="CA972" s="63"/>
      <c r="CB972" s="63"/>
      <c r="CC972" s="63"/>
      <c r="CD972" s="63"/>
      <c r="CE972" s="63"/>
      <c r="CF972" s="63"/>
      <c r="CG972" s="63"/>
      <c r="CH972" s="63"/>
      <c r="CI972" s="120"/>
      <c r="CJ972" s="120"/>
      <c r="CK972" s="120"/>
      <c r="CL972" s="120"/>
      <c r="CM972" s="120"/>
      <c r="CN972" s="120"/>
    </row>
    <row r="973" spans="2:92" x14ac:dyDescent="0.25">
      <c r="B973" s="63" t="str">
        <f t="shared" si="122"/>
        <v/>
      </c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4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  <c r="BQ973" s="63"/>
      <c r="BR973" s="63"/>
      <c r="BS973" s="63"/>
      <c r="BT973" s="63"/>
      <c r="BU973" s="63"/>
      <c r="BV973" s="63"/>
      <c r="BW973" s="63"/>
      <c r="BX973" s="63"/>
      <c r="BY973" s="63"/>
      <c r="BZ973" s="63"/>
      <c r="CA973" s="63"/>
      <c r="CB973" s="63"/>
      <c r="CC973" s="63"/>
      <c r="CD973" s="63"/>
      <c r="CE973" s="63"/>
      <c r="CF973" s="63"/>
      <c r="CG973" s="63"/>
      <c r="CH973" s="63"/>
      <c r="CI973" s="120"/>
      <c r="CJ973" s="120"/>
      <c r="CK973" s="120"/>
      <c r="CL973" s="120"/>
      <c r="CM973" s="120"/>
      <c r="CN973" s="120"/>
    </row>
    <row r="974" spans="2:92" x14ac:dyDescent="0.25">
      <c r="B974" s="63" t="str">
        <f t="shared" si="122"/>
        <v/>
      </c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4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  <c r="BQ974" s="63"/>
      <c r="BR974" s="63"/>
      <c r="BS974" s="63"/>
      <c r="BT974" s="63"/>
      <c r="BU974" s="63"/>
      <c r="BV974" s="63"/>
      <c r="BW974" s="63"/>
      <c r="BX974" s="63"/>
      <c r="BY974" s="63"/>
      <c r="BZ974" s="63"/>
      <c r="CA974" s="63"/>
      <c r="CB974" s="63"/>
      <c r="CC974" s="63"/>
      <c r="CD974" s="63"/>
      <c r="CE974" s="63"/>
      <c r="CF974" s="63"/>
      <c r="CG974" s="63"/>
      <c r="CH974" s="63"/>
      <c r="CI974" s="120"/>
      <c r="CJ974" s="120"/>
      <c r="CK974" s="120"/>
      <c r="CL974" s="120"/>
      <c r="CM974" s="120"/>
      <c r="CN974" s="120"/>
    </row>
    <row r="975" spans="2:92" x14ac:dyDescent="0.25">
      <c r="B975" s="63" t="str">
        <f t="shared" si="122"/>
        <v/>
      </c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4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  <c r="BQ975" s="63"/>
      <c r="BR975" s="63"/>
      <c r="BS975" s="63"/>
      <c r="BT975" s="63"/>
      <c r="BU975" s="63"/>
      <c r="BV975" s="63"/>
      <c r="BW975" s="63"/>
      <c r="BX975" s="63"/>
      <c r="BY975" s="63"/>
      <c r="BZ975" s="63"/>
      <c r="CA975" s="63"/>
      <c r="CB975" s="63"/>
      <c r="CC975" s="63"/>
      <c r="CD975" s="63"/>
      <c r="CE975" s="63"/>
      <c r="CF975" s="63"/>
      <c r="CG975" s="63"/>
      <c r="CH975" s="63"/>
      <c r="CI975" s="120"/>
      <c r="CJ975" s="120"/>
      <c r="CK975" s="120"/>
      <c r="CL975" s="120"/>
      <c r="CM975" s="120"/>
      <c r="CN975" s="120"/>
    </row>
    <row r="976" spans="2:92" x14ac:dyDescent="0.25">
      <c r="B976" s="63" t="str">
        <f t="shared" si="122"/>
        <v/>
      </c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4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  <c r="BQ976" s="63"/>
      <c r="BR976" s="63"/>
      <c r="BS976" s="63"/>
      <c r="BT976" s="63"/>
      <c r="BU976" s="63"/>
      <c r="BV976" s="63"/>
      <c r="BW976" s="63"/>
      <c r="BX976" s="63"/>
      <c r="BY976" s="63"/>
      <c r="BZ976" s="63"/>
      <c r="CA976" s="63"/>
      <c r="CB976" s="63"/>
      <c r="CC976" s="63"/>
      <c r="CD976" s="63"/>
      <c r="CE976" s="63"/>
      <c r="CF976" s="63"/>
      <c r="CG976" s="63"/>
      <c r="CH976" s="63"/>
      <c r="CI976" s="120"/>
      <c r="CJ976" s="120"/>
      <c r="CK976" s="120"/>
      <c r="CL976" s="120"/>
      <c r="CM976" s="120"/>
      <c r="CN976" s="120"/>
    </row>
    <row r="977" spans="2:92" x14ac:dyDescent="0.25">
      <c r="B977" s="63" t="str">
        <f t="shared" si="122"/>
        <v/>
      </c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4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  <c r="BQ977" s="63"/>
      <c r="BR977" s="63"/>
      <c r="BS977" s="63"/>
      <c r="BT977" s="63"/>
      <c r="BU977" s="63"/>
      <c r="BV977" s="63"/>
      <c r="BW977" s="63"/>
      <c r="BX977" s="63"/>
      <c r="BY977" s="63"/>
      <c r="BZ977" s="63"/>
      <c r="CA977" s="63"/>
      <c r="CB977" s="63"/>
      <c r="CC977" s="63"/>
      <c r="CD977" s="63"/>
      <c r="CE977" s="63"/>
      <c r="CF977" s="63"/>
      <c r="CG977" s="63"/>
      <c r="CH977" s="63"/>
      <c r="CI977" s="120"/>
      <c r="CJ977" s="120"/>
      <c r="CK977" s="120"/>
      <c r="CL977" s="120"/>
      <c r="CM977" s="120"/>
      <c r="CN977" s="120"/>
    </row>
    <row r="978" spans="2:92" x14ac:dyDescent="0.25">
      <c r="B978" s="63" t="str">
        <f t="shared" si="122"/>
        <v/>
      </c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4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  <c r="BQ978" s="63"/>
      <c r="BR978" s="63"/>
      <c r="BS978" s="63"/>
      <c r="BT978" s="63"/>
      <c r="BU978" s="63"/>
      <c r="BV978" s="63"/>
      <c r="BW978" s="63"/>
      <c r="BX978" s="63"/>
      <c r="BY978" s="63"/>
      <c r="BZ978" s="63"/>
      <c r="CA978" s="63"/>
      <c r="CB978" s="63"/>
      <c r="CC978" s="63"/>
      <c r="CD978" s="63"/>
      <c r="CE978" s="63"/>
      <c r="CF978" s="63"/>
      <c r="CG978" s="63"/>
      <c r="CH978" s="63"/>
      <c r="CI978" s="120"/>
      <c r="CJ978" s="120"/>
      <c r="CK978" s="120"/>
      <c r="CL978" s="120"/>
      <c r="CM978" s="120"/>
      <c r="CN978" s="120"/>
    </row>
    <row r="979" spans="2:92" x14ac:dyDescent="0.25">
      <c r="B979" s="63" t="str">
        <f t="shared" si="122"/>
        <v/>
      </c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4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  <c r="BQ979" s="63"/>
      <c r="BR979" s="63"/>
      <c r="BS979" s="63"/>
      <c r="BT979" s="63"/>
      <c r="BU979" s="63"/>
      <c r="BV979" s="63"/>
      <c r="BW979" s="63"/>
      <c r="BX979" s="63"/>
      <c r="BY979" s="63"/>
      <c r="BZ979" s="63"/>
      <c r="CA979" s="63"/>
      <c r="CB979" s="63"/>
      <c r="CC979" s="63"/>
      <c r="CD979" s="63"/>
      <c r="CE979" s="63"/>
      <c r="CF979" s="63"/>
      <c r="CG979" s="63"/>
      <c r="CH979" s="63"/>
      <c r="CI979" s="120"/>
      <c r="CJ979" s="120"/>
      <c r="CK979" s="120"/>
      <c r="CL979" s="120"/>
      <c r="CM979" s="120"/>
      <c r="CN979" s="120"/>
    </row>
    <row r="980" spans="2:92" x14ac:dyDescent="0.25">
      <c r="B980" s="63" t="str">
        <f t="shared" si="122"/>
        <v/>
      </c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4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  <c r="BQ980" s="63"/>
      <c r="BR980" s="63"/>
      <c r="BS980" s="63"/>
      <c r="BT980" s="63"/>
      <c r="BU980" s="63"/>
      <c r="BV980" s="63"/>
      <c r="BW980" s="63"/>
      <c r="BX980" s="63"/>
      <c r="BY980" s="63"/>
      <c r="BZ980" s="63"/>
      <c r="CA980" s="63"/>
      <c r="CB980" s="63"/>
      <c r="CC980" s="63"/>
      <c r="CD980" s="63"/>
      <c r="CE980" s="63"/>
      <c r="CF980" s="63"/>
      <c r="CG980" s="63"/>
      <c r="CH980" s="63"/>
      <c r="CI980" s="120"/>
      <c r="CJ980" s="120"/>
      <c r="CK980" s="120"/>
      <c r="CL980" s="120"/>
      <c r="CM980" s="120"/>
      <c r="CN980" s="120"/>
    </row>
    <row r="981" spans="2:92" x14ac:dyDescent="0.25">
      <c r="B981" s="63" t="str">
        <f t="shared" si="122"/>
        <v/>
      </c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4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  <c r="BQ981" s="63"/>
      <c r="BR981" s="63"/>
      <c r="BS981" s="63"/>
      <c r="BT981" s="63"/>
      <c r="BU981" s="63"/>
      <c r="BV981" s="63"/>
      <c r="BW981" s="63"/>
      <c r="BX981" s="63"/>
      <c r="BY981" s="63"/>
      <c r="BZ981" s="63"/>
      <c r="CA981" s="63"/>
      <c r="CB981" s="63"/>
      <c r="CC981" s="63"/>
      <c r="CD981" s="63"/>
      <c r="CE981" s="63"/>
      <c r="CF981" s="63"/>
      <c r="CG981" s="63"/>
      <c r="CH981" s="63"/>
      <c r="CI981" s="120"/>
      <c r="CJ981" s="120"/>
      <c r="CK981" s="120"/>
      <c r="CL981" s="120"/>
      <c r="CM981" s="120"/>
      <c r="CN981" s="120"/>
    </row>
    <row r="982" spans="2:92" x14ac:dyDescent="0.25">
      <c r="B982" s="63" t="str">
        <f t="shared" si="122"/>
        <v/>
      </c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4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  <c r="BQ982" s="63"/>
      <c r="BR982" s="63"/>
      <c r="BS982" s="63"/>
      <c r="BT982" s="63"/>
      <c r="BU982" s="63"/>
      <c r="BV982" s="63"/>
      <c r="BW982" s="63"/>
      <c r="BX982" s="63"/>
      <c r="BY982" s="63"/>
      <c r="BZ982" s="63"/>
      <c r="CA982" s="63"/>
      <c r="CB982" s="63"/>
      <c r="CC982" s="63"/>
      <c r="CD982" s="63"/>
      <c r="CE982" s="63"/>
      <c r="CF982" s="63"/>
      <c r="CG982" s="63"/>
      <c r="CH982" s="63"/>
      <c r="CI982" s="120"/>
      <c r="CJ982" s="120"/>
      <c r="CK982" s="120"/>
      <c r="CL982" s="120"/>
      <c r="CM982" s="120"/>
      <c r="CN982" s="120"/>
    </row>
    <row r="983" spans="2:92" x14ac:dyDescent="0.25">
      <c r="B983" s="63" t="str">
        <f t="shared" si="122"/>
        <v/>
      </c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4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  <c r="BQ983" s="63"/>
      <c r="BR983" s="63"/>
      <c r="BS983" s="63"/>
      <c r="BT983" s="63"/>
      <c r="BU983" s="63"/>
      <c r="BV983" s="63"/>
      <c r="BW983" s="63"/>
      <c r="BX983" s="63"/>
      <c r="BY983" s="63"/>
      <c r="BZ983" s="63"/>
      <c r="CA983" s="63"/>
      <c r="CB983" s="63"/>
      <c r="CC983" s="63"/>
      <c r="CD983" s="63"/>
      <c r="CE983" s="63"/>
      <c r="CF983" s="63"/>
      <c r="CG983" s="63"/>
      <c r="CH983" s="63"/>
      <c r="CI983" s="120"/>
      <c r="CJ983" s="120"/>
      <c r="CK983" s="120"/>
      <c r="CL983" s="120"/>
      <c r="CM983" s="120"/>
      <c r="CN983" s="120"/>
    </row>
    <row r="984" spans="2:92" x14ac:dyDescent="0.25">
      <c r="B984" s="63" t="str">
        <f t="shared" si="122"/>
        <v/>
      </c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4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  <c r="BQ984" s="63"/>
      <c r="BR984" s="63"/>
      <c r="BS984" s="63"/>
      <c r="BT984" s="63"/>
      <c r="BU984" s="63"/>
      <c r="BV984" s="63"/>
      <c r="BW984" s="63"/>
      <c r="BX984" s="63"/>
      <c r="BY984" s="63"/>
      <c r="BZ984" s="63"/>
      <c r="CA984" s="63"/>
      <c r="CB984" s="63"/>
      <c r="CC984" s="63"/>
      <c r="CD984" s="63"/>
      <c r="CE984" s="63"/>
      <c r="CF984" s="63"/>
      <c r="CG984" s="63"/>
      <c r="CH984" s="63"/>
      <c r="CI984" s="120"/>
      <c r="CJ984" s="120"/>
      <c r="CK984" s="120"/>
      <c r="CL984" s="120"/>
      <c r="CM984" s="120"/>
      <c r="CN984" s="120"/>
    </row>
    <row r="985" spans="2:92" x14ac:dyDescent="0.25">
      <c r="B985" s="63" t="str">
        <f t="shared" si="122"/>
        <v/>
      </c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4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  <c r="BQ985" s="63"/>
      <c r="BR985" s="63"/>
      <c r="BS985" s="63"/>
      <c r="BT985" s="63"/>
      <c r="BU985" s="63"/>
      <c r="BV985" s="63"/>
      <c r="BW985" s="63"/>
      <c r="BX985" s="63"/>
      <c r="BY985" s="63"/>
      <c r="BZ985" s="63"/>
      <c r="CA985" s="63"/>
      <c r="CB985" s="63"/>
      <c r="CC985" s="63"/>
      <c r="CD985" s="63"/>
      <c r="CE985" s="63"/>
      <c r="CF985" s="63"/>
      <c r="CG985" s="63"/>
      <c r="CH985" s="63"/>
      <c r="CI985" s="120"/>
      <c r="CJ985" s="120"/>
      <c r="CK985" s="120"/>
      <c r="CL985" s="120"/>
      <c r="CM985" s="120"/>
      <c r="CN985" s="120"/>
    </row>
    <row r="986" spans="2:92" x14ac:dyDescent="0.25">
      <c r="B986" s="63" t="str">
        <f t="shared" si="122"/>
        <v/>
      </c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4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  <c r="BQ986" s="63"/>
      <c r="BR986" s="63"/>
      <c r="BS986" s="63"/>
      <c r="BT986" s="63"/>
      <c r="BU986" s="63"/>
      <c r="BV986" s="63"/>
      <c r="BW986" s="63"/>
      <c r="BX986" s="63"/>
      <c r="BY986" s="63"/>
      <c r="BZ986" s="63"/>
      <c r="CA986" s="63"/>
      <c r="CB986" s="63"/>
      <c r="CC986" s="63"/>
      <c r="CD986" s="63"/>
      <c r="CE986" s="63"/>
      <c r="CF986" s="63"/>
      <c r="CG986" s="63"/>
      <c r="CH986" s="63"/>
      <c r="CI986" s="120"/>
      <c r="CJ986" s="120"/>
      <c r="CK986" s="120"/>
      <c r="CL986" s="120"/>
      <c r="CM986" s="120"/>
      <c r="CN986" s="120"/>
    </row>
    <row r="987" spans="2:92" x14ac:dyDescent="0.25">
      <c r="B987" s="63" t="str">
        <f t="shared" si="122"/>
        <v/>
      </c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4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  <c r="BQ987" s="63"/>
      <c r="BR987" s="63"/>
      <c r="BS987" s="63"/>
      <c r="BT987" s="63"/>
      <c r="BU987" s="63"/>
      <c r="BV987" s="63"/>
      <c r="BW987" s="63"/>
      <c r="BX987" s="63"/>
      <c r="BY987" s="63"/>
      <c r="BZ987" s="63"/>
      <c r="CA987" s="63"/>
      <c r="CB987" s="63"/>
      <c r="CC987" s="63"/>
      <c r="CD987" s="63"/>
      <c r="CE987" s="63"/>
      <c r="CF987" s="63"/>
      <c r="CG987" s="63"/>
      <c r="CH987" s="63"/>
      <c r="CI987" s="120"/>
      <c r="CJ987" s="120"/>
      <c r="CK987" s="120"/>
      <c r="CL987" s="120"/>
      <c r="CM987" s="120"/>
      <c r="CN987" s="120"/>
    </row>
    <row r="988" spans="2:92" x14ac:dyDescent="0.25">
      <c r="B988" s="63" t="str">
        <f t="shared" si="122"/>
        <v/>
      </c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4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  <c r="BQ988" s="63"/>
      <c r="BR988" s="63"/>
      <c r="BS988" s="63"/>
      <c r="BT988" s="63"/>
      <c r="BU988" s="63"/>
      <c r="BV988" s="63"/>
      <c r="BW988" s="63"/>
      <c r="BX988" s="63"/>
      <c r="BY988" s="63"/>
      <c r="BZ988" s="63"/>
      <c r="CA988" s="63"/>
      <c r="CB988" s="63"/>
      <c r="CC988" s="63"/>
      <c r="CD988" s="63"/>
      <c r="CE988" s="63"/>
      <c r="CF988" s="63"/>
      <c r="CG988" s="63"/>
      <c r="CH988" s="63"/>
      <c r="CI988" s="120"/>
      <c r="CJ988" s="120"/>
      <c r="CK988" s="120"/>
      <c r="CL988" s="120"/>
      <c r="CM988" s="120"/>
      <c r="CN988" s="120"/>
    </row>
    <row r="989" spans="2:92" x14ac:dyDescent="0.25">
      <c r="B989" s="63" t="str">
        <f t="shared" si="122"/>
        <v/>
      </c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4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  <c r="BQ989" s="63"/>
      <c r="BR989" s="63"/>
      <c r="BS989" s="63"/>
      <c r="BT989" s="63"/>
      <c r="BU989" s="63"/>
      <c r="BV989" s="63"/>
      <c r="BW989" s="63"/>
      <c r="BX989" s="63"/>
      <c r="BY989" s="63"/>
      <c r="BZ989" s="63"/>
      <c r="CA989" s="63"/>
      <c r="CB989" s="63"/>
      <c r="CC989" s="63"/>
      <c r="CD989" s="63"/>
      <c r="CE989" s="63"/>
      <c r="CF989" s="63"/>
      <c r="CG989" s="63"/>
      <c r="CH989" s="63"/>
      <c r="CI989" s="120"/>
      <c r="CJ989" s="120"/>
      <c r="CK989" s="120"/>
      <c r="CL989" s="120"/>
      <c r="CM989" s="120"/>
      <c r="CN989" s="120"/>
    </row>
    <row r="990" spans="2:92" x14ac:dyDescent="0.25">
      <c r="B990" s="63" t="str">
        <f t="shared" si="122"/>
        <v/>
      </c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4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  <c r="BQ990" s="63"/>
      <c r="BR990" s="63"/>
      <c r="BS990" s="63"/>
      <c r="BT990" s="63"/>
      <c r="BU990" s="63"/>
      <c r="BV990" s="63"/>
      <c r="BW990" s="63"/>
      <c r="BX990" s="63"/>
      <c r="BY990" s="63"/>
      <c r="BZ990" s="63"/>
      <c r="CA990" s="63"/>
      <c r="CB990" s="63"/>
      <c r="CC990" s="63"/>
      <c r="CD990" s="63"/>
      <c r="CE990" s="63"/>
      <c r="CF990" s="63"/>
      <c r="CG990" s="63"/>
      <c r="CH990" s="63"/>
      <c r="CI990" s="120"/>
      <c r="CJ990" s="120"/>
      <c r="CK990" s="120"/>
      <c r="CL990" s="120"/>
      <c r="CM990" s="120"/>
      <c r="CN990" s="120"/>
    </row>
    <row r="991" spans="2:92" x14ac:dyDescent="0.25">
      <c r="B991" s="63" t="str">
        <f t="shared" si="122"/>
        <v/>
      </c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4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  <c r="BQ991" s="63"/>
      <c r="BR991" s="63"/>
      <c r="BS991" s="63"/>
      <c r="BT991" s="63"/>
      <c r="BU991" s="63"/>
      <c r="BV991" s="63"/>
      <c r="BW991" s="63"/>
      <c r="BX991" s="63"/>
      <c r="BY991" s="63"/>
      <c r="BZ991" s="63"/>
      <c r="CA991" s="63"/>
      <c r="CB991" s="63"/>
      <c r="CC991" s="63"/>
      <c r="CD991" s="63"/>
      <c r="CE991" s="63"/>
      <c r="CF991" s="63"/>
      <c r="CG991" s="63"/>
      <c r="CH991" s="63"/>
      <c r="CI991" s="120"/>
      <c r="CJ991" s="120"/>
      <c r="CK991" s="120"/>
      <c r="CL991" s="120"/>
      <c r="CM991" s="120"/>
      <c r="CN991" s="120"/>
    </row>
    <row r="992" spans="2:92" x14ac:dyDescent="0.25">
      <c r="B992" s="63" t="str">
        <f t="shared" si="122"/>
        <v/>
      </c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4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  <c r="BQ992" s="63"/>
      <c r="BR992" s="63"/>
      <c r="BS992" s="63"/>
      <c r="BT992" s="63"/>
      <c r="BU992" s="63"/>
      <c r="BV992" s="63"/>
      <c r="BW992" s="63"/>
      <c r="BX992" s="63"/>
      <c r="BY992" s="63"/>
      <c r="BZ992" s="63"/>
      <c r="CA992" s="63"/>
      <c r="CB992" s="63"/>
      <c r="CC992" s="63"/>
      <c r="CD992" s="63"/>
      <c r="CE992" s="63"/>
      <c r="CF992" s="63"/>
      <c r="CG992" s="63"/>
      <c r="CH992" s="63"/>
      <c r="CI992" s="120"/>
      <c r="CJ992" s="120"/>
      <c r="CK992" s="120"/>
      <c r="CL992" s="120"/>
      <c r="CM992" s="120"/>
      <c r="CN992" s="120"/>
    </row>
    <row r="993" spans="2:92" x14ac:dyDescent="0.25">
      <c r="B993" s="63" t="str">
        <f t="shared" si="122"/>
        <v/>
      </c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4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  <c r="BQ993" s="63"/>
      <c r="BR993" s="63"/>
      <c r="BS993" s="63"/>
      <c r="BT993" s="63"/>
      <c r="BU993" s="63"/>
      <c r="BV993" s="63"/>
      <c r="BW993" s="63"/>
      <c r="BX993" s="63"/>
      <c r="BY993" s="63"/>
      <c r="BZ993" s="63"/>
      <c r="CA993" s="63"/>
      <c r="CB993" s="63"/>
      <c r="CC993" s="63"/>
      <c r="CD993" s="63"/>
      <c r="CE993" s="63"/>
      <c r="CF993" s="63"/>
      <c r="CG993" s="63"/>
      <c r="CH993" s="63"/>
      <c r="CI993" s="120"/>
      <c r="CJ993" s="120"/>
      <c r="CK993" s="120"/>
      <c r="CL993" s="120"/>
      <c r="CM993" s="120"/>
      <c r="CN993" s="120"/>
    </row>
    <row r="994" spans="2:92" x14ac:dyDescent="0.25">
      <c r="B994" s="63" t="str">
        <f t="shared" si="122"/>
        <v/>
      </c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4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  <c r="BQ994" s="63"/>
      <c r="BR994" s="63"/>
      <c r="BS994" s="63"/>
      <c r="BT994" s="63"/>
      <c r="BU994" s="63"/>
      <c r="BV994" s="63"/>
      <c r="BW994" s="63"/>
      <c r="BX994" s="63"/>
      <c r="BY994" s="63"/>
      <c r="BZ994" s="63"/>
      <c r="CA994" s="63"/>
      <c r="CB994" s="63"/>
      <c r="CC994" s="63"/>
      <c r="CD994" s="63"/>
      <c r="CE994" s="63"/>
      <c r="CF994" s="63"/>
      <c r="CG994" s="63"/>
      <c r="CH994" s="63"/>
      <c r="CI994" s="120"/>
      <c r="CJ994" s="120"/>
      <c r="CK994" s="120"/>
      <c r="CL994" s="120"/>
      <c r="CM994" s="120"/>
      <c r="CN994" s="120"/>
    </row>
    <row r="995" spans="2:92" x14ac:dyDescent="0.25">
      <c r="B995" s="63" t="str">
        <f t="shared" si="122"/>
        <v/>
      </c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4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  <c r="BQ995" s="63"/>
      <c r="BR995" s="63"/>
      <c r="BS995" s="63"/>
      <c r="BT995" s="63"/>
      <c r="BU995" s="63"/>
      <c r="BV995" s="63"/>
      <c r="BW995" s="63"/>
      <c r="BX995" s="63"/>
      <c r="BY995" s="63"/>
      <c r="BZ995" s="63"/>
      <c r="CA995" s="63"/>
      <c r="CB995" s="63"/>
      <c r="CC995" s="63"/>
      <c r="CD995" s="63"/>
      <c r="CE995" s="63"/>
      <c r="CF995" s="63"/>
      <c r="CG995" s="63"/>
      <c r="CH995" s="63"/>
      <c r="CI995" s="120"/>
      <c r="CJ995" s="120"/>
      <c r="CK995" s="120"/>
      <c r="CL995" s="120"/>
      <c r="CM995" s="120"/>
      <c r="CN995" s="120"/>
    </row>
    <row r="996" spans="2:92" x14ac:dyDescent="0.25">
      <c r="B996" s="63" t="str">
        <f t="shared" si="122"/>
        <v/>
      </c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4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  <c r="BQ996" s="63"/>
      <c r="BR996" s="63"/>
      <c r="BS996" s="63"/>
      <c r="BT996" s="63"/>
      <c r="BU996" s="63"/>
      <c r="BV996" s="63"/>
      <c r="BW996" s="63"/>
      <c r="BX996" s="63"/>
      <c r="BY996" s="63"/>
      <c r="BZ996" s="63"/>
      <c r="CA996" s="63"/>
      <c r="CB996" s="63"/>
      <c r="CC996" s="63"/>
      <c r="CD996" s="63"/>
      <c r="CE996" s="63"/>
      <c r="CF996" s="63"/>
      <c r="CG996" s="63"/>
      <c r="CH996" s="63"/>
      <c r="CI996" s="120"/>
      <c r="CJ996" s="120"/>
      <c r="CK996" s="120"/>
      <c r="CL996" s="120"/>
      <c r="CM996" s="120"/>
      <c r="CN996" s="120"/>
    </row>
    <row r="997" spans="2:92" x14ac:dyDescent="0.25">
      <c r="B997" s="63" t="str">
        <f t="shared" si="122"/>
        <v/>
      </c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4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  <c r="BQ997" s="63"/>
      <c r="BR997" s="63"/>
      <c r="BS997" s="63"/>
      <c r="BT997" s="63"/>
      <c r="BU997" s="63"/>
      <c r="BV997" s="63"/>
      <c r="BW997" s="63"/>
      <c r="BX997" s="63"/>
      <c r="BY997" s="63"/>
      <c r="BZ997" s="63"/>
      <c r="CA997" s="63"/>
      <c r="CB997" s="63"/>
      <c r="CC997" s="63"/>
      <c r="CD997" s="63"/>
      <c r="CE997" s="63"/>
      <c r="CF997" s="63"/>
      <c r="CG997" s="63"/>
      <c r="CH997" s="63"/>
      <c r="CI997" s="120"/>
      <c r="CJ997" s="120"/>
      <c r="CK997" s="120"/>
      <c r="CL997" s="120"/>
      <c r="CM997" s="120"/>
      <c r="CN997" s="120"/>
    </row>
    <row r="998" spans="2:92" x14ac:dyDescent="0.25">
      <c r="B998" s="63" t="str">
        <f t="shared" si="122"/>
        <v/>
      </c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4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  <c r="BQ998" s="63"/>
      <c r="BR998" s="63"/>
      <c r="BS998" s="63"/>
      <c r="BT998" s="63"/>
      <c r="BU998" s="63"/>
      <c r="BV998" s="63"/>
      <c r="BW998" s="63"/>
      <c r="BX998" s="63"/>
      <c r="BY998" s="63"/>
      <c r="BZ998" s="63"/>
      <c r="CA998" s="63"/>
      <c r="CB998" s="63"/>
      <c r="CC998" s="63"/>
      <c r="CD998" s="63"/>
      <c r="CE998" s="63"/>
      <c r="CF998" s="63"/>
      <c r="CG998" s="63"/>
      <c r="CH998" s="63"/>
      <c r="CI998" s="120"/>
      <c r="CJ998" s="120"/>
      <c r="CK998" s="120"/>
      <c r="CL998" s="120"/>
      <c r="CM998" s="120"/>
      <c r="CN998" s="120"/>
    </row>
    <row r="999" spans="2:92" x14ac:dyDescent="0.25">
      <c r="B999" s="63" t="str">
        <f t="shared" si="122"/>
        <v/>
      </c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4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  <c r="BQ999" s="63"/>
      <c r="BR999" s="63"/>
      <c r="BS999" s="63"/>
      <c r="BT999" s="63"/>
      <c r="BU999" s="63"/>
      <c r="BV999" s="63"/>
      <c r="BW999" s="63"/>
      <c r="BX999" s="63"/>
      <c r="BY999" s="63"/>
      <c r="BZ999" s="63"/>
      <c r="CA999" s="63"/>
      <c r="CB999" s="63"/>
      <c r="CC999" s="63"/>
      <c r="CD999" s="63"/>
      <c r="CE999" s="63"/>
      <c r="CF999" s="63"/>
      <c r="CG999" s="63"/>
      <c r="CH999" s="63"/>
      <c r="CI999" s="120"/>
      <c r="CJ999" s="120"/>
      <c r="CK999" s="120"/>
      <c r="CL999" s="120"/>
      <c r="CM999" s="120"/>
      <c r="CN999" s="120"/>
    </row>
    <row r="1000" spans="2:92" x14ac:dyDescent="0.25">
      <c r="B1000" s="63" t="str">
        <f t="shared" si="122"/>
        <v/>
      </c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4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  <c r="BQ1000" s="63"/>
      <c r="BR1000" s="63"/>
      <c r="BS1000" s="63"/>
      <c r="BT1000" s="63"/>
      <c r="BU1000" s="63"/>
      <c r="BV1000" s="63"/>
      <c r="BW1000" s="63"/>
      <c r="BX1000" s="63"/>
      <c r="BY1000" s="63"/>
      <c r="BZ1000" s="63"/>
      <c r="CA1000" s="63"/>
      <c r="CB1000" s="63"/>
      <c r="CC1000" s="63"/>
      <c r="CD1000" s="63"/>
      <c r="CE1000" s="63"/>
      <c r="CF1000" s="63"/>
      <c r="CG1000" s="63"/>
      <c r="CH1000" s="63"/>
      <c r="CI1000" s="120"/>
      <c r="CJ1000" s="120"/>
      <c r="CK1000" s="120"/>
      <c r="CL1000" s="120"/>
      <c r="CM1000" s="120"/>
      <c r="CN1000" s="120"/>
    </row>
    <row r="1001" spans="2:92" x14ac:dyDescent="0.25">
      <c r="B1001" s="63" t="str">
        <f t="shared" si="122"/>
        <v/>
      </c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4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  <c r="BQ1001" s="63"/>
      <c r="BR1001" s="63"/>
      <c r="BS1001" s="63"/>
      <c r="BT1001" s="63"/>
      <c r="BU1001" s="63"/>
      <c r="BV1001" s="63"/>
      <c r="BW1001" s="63"/>
      <c r="BX1001" s="63"/>
      <c r="BY1001" s="63"/>
      <c r="BZ1001" s="63"/>
      <c r="CA1001" s="63"/>
      <c r="CB1001" s="63"/>
      <c r="CC1001" s="63"/>
      <c r="CD1001" s="63"/>
      <c r="CE1001" s="63"/>
      <c r="CF1001" s="63"/>
      <c r="CG1001" s="63"/>
      <c r="CH1001" s="63"/>
      <c r="CI1001" s="120"/>
      <c r="CJ1001" s="120"/>
      <c r="CK1001" s="120"/>
      <c r="CL1001" s="120"/>
      <c r="CM1001" s="120"/>
      <c r="CN1001" s="120"/>
    </row>
    <row r="1002" spans="2:92" x14ac:dyDescent="0.25">
      <c r="B1002" s="63" t="str">
        <f t="shared" si="122"/>
        <v/>
      </c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4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  <c r="BQ1002" s="63"/>
      <c r="BR1002" s="63"/>
      <c r="BS1002" s="63"/>
      <c r="BT1002" s="63"/>
      <c r="BU1002" s="63"/>
      <c r="BV1002" s="63"/>
      <c r="BW1002" s="63"/>
      <c r="BX1002" s="63"/>
      <c r="BY1002" s="63"/>
      <c r="BZ1002" s="63"/>
      <c r="CA1002" s="63"/>
      <c r="CB1002" s="63"/>
      <c r="CC1002" s="63"/>
      <c r="CD1002" s="63"/>
      <c r="CE1002" s="63"/>
      <c r="CF1002" s="63"/>
      <c r="CG1002" s="63"/>
      <c r="CH1002" s="63"/>
      <c r="CI1002" s="120"/>
      <c r="CJ1002" s="120"/>
      <c r="CK1002" s="120"/>
      <c r="CL1002" s="120"/>
      <c r="CM1002" s="120"/>
      <c r="CN1002" s="120"/>
    </row>
    <row r="1003" spans="2:92" x14ac:dyDescent="0.25">
      <c r="B1003" s="63" t="str">
        <f t="shared" si="122"/>
        <v/>
      </c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4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  <c r="BQ1003" s="63"/>
      <c r="BR1003" s="63"/>
      <c r="BS1003" s="63"/>
      <c r="BT1003" s="63"/>
      <c r="BU1003" s="63"/>
      <c r="BV1003" s="63"/>
      <c r="BW1003" s="63"/>
      <c r="BX1003" s="63"/>
      <c r="BY1003" s="63"/>
      <c r="BZ1003" s="63"/>
      <c r="CA1003" s="63"/>
      <c r="CB1003" s="63"/>
      <c r="CC1003" s="63"/>
      <c r="CD1003" s="63"/>
      <c r="CE1003" s="63"/>
      <c r="CF1003" s="63"/>
      <c r="CG1003" s="63"/>
      <c r="CH1003" s="63"/>
      <c r="CI1003" s="120"/>
      <c r="CJ1003" s="120"/>
      <c r="CK1003" s="120"/>
      <c r="CL1003" s="120"/>
      <c r="CM1003" s="120"/>
      <c r="CN1003" s="120"/>
    </row>
    <row r="1004" spans="2:92" x14ac:dyDescent="0.25">
      <c r="B1004" s="63" t="str">
        <f t="shared" si="122"/>
        <v/>
      </c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4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  <c r="BQ1004" s="63"/>
      <c r="BR1004" s="63"/>
      <c r="BS1004" s="63"/>
      <c r="BT1004" s="63"/>
      <c r="BU1004" s="63"/>
      <c r="BV1004" s="63"/>
      <c r="BW1004" s="63"/>
      <c r="BX1004" s="63"/>
      <c r="BY1004" s="63"/>
      <c r="BZ1004" s="63"/>
      <c r="CA1004" s="63"/>
      <c r="CB1004" s="63"/>
      <c r="CC1004" s="63"/>
      <c r="CD1004" s="63"/>
      <c r="CE1004" s="63"/>
      <c r="CF1004" s="63"/>
      <c r="CG1004" s="63"/>
      <c r="CH1004" s="63"/>
      <c r="CI1004" s="120"/>
      <c r="CJ1004" s="120"/>
      <c r="CK1004" s="120"/>
      <c r="CL1004" s="120"/>
      <c r="CM1004" s="120"/>
      <c r="CN1004" s="120"/>
    </row>
    <row r="1005" spans="2:92" x14ac:dyDescent="0.25">
      <c r="B1005" s="63" t="str">
        <f t="shared" si="122"/>
        <v/>
      </c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  <c r="AE1005" s="63"/>
      <c r="AF1005" s="63"/>
      <c r="AG1005" s="64"/>
      <c r="AH1005" s="63"/>
      <c r="AI1005" s="63"/>
      <c r="AJ1005" s="63"/>
      <c r="AK1005" s="63"/>
      <c r="AL1005" s="63"/>
      <c r="AM1005" s="63"/>
      <c r="AN1005" s="63"/>
      <c r="AO1005" s="63"/>
      <c r="AP1005" s="63"/>
      <c r="AQ1005" s="63"/>
      <c r="AR1005" s="63"/>
      <c r="AS1005" s="63"/>
      <c r="AT1005" s="63"/>
      <c r="AU1005" s="63"/>
      <c r="AV1005" s="63"/>
      <c r="AW1005" s="63"/>
      <c r="AX1005" s="63"/>
      <c r="AY1005" s="63"/>
      <c r="AZ1005" s="63"/>
      <c r="BA1005" s="63"/>
      <c r="BB1005" s="63"/>
      <c r="BC1005" s="63"/>
      <c r="BD1005" s="63"/>
      <c r="BE1005" s="63"/>
      <c r="BF1005" s="63"/>
      <c r="BG1005" s="63"/>
      <c r="BH1005" s="63"/>
      <c r="BI1005" s="63"/>
      <c r="BJ1005" s="63"/>
      <c r="BK1005" s="63"/>
      <c r="BL1005" s="63"/>
      <c r="BM1005" s="63"/>
      <c r="BN1005" s="63"/>
      <c r="BO1005" s="63"/>
      <c r="BP1005" s="63"/>
      <c r="BQ1005" s="63"/>
      <c r="BR1005" s="63"/>
      <c r="BS1005" s="63"/>
      <c r="BT1005" s="63"/>
      <c r="BU1005" s="63"/>
      <c r="BV1005" s="63"/>
      <c r="BW1005" s="63"/>
      <c r="BX1005" s="63"/>
      <c r="BY1005" s="63"/>
      <c r="BZ1005" s="63"/>
      <c r="CA1005" s="63"/>
      <c r="CB1005" s="63"/>
      <c r="CC1005" s="63"/>
      <c r="CD1005" s="63"/>
      <c r="CE1005" s="63"/>
      <c r="CF1005" s="63"/>
      <c r="CG1005" s="63"/>
      <c r="CH1005" s="63"/>
      <c r="CI1005" s="120"/>
      <c r="CJ1005" s="120"/>
      <c r="CK1005" s="120"/>
      <c r="CL1005" s="120"/>
      <c r="CM1005" s="120"/>
      <c r="CN1005" s="120"/>
    </row>
    <row r="1006" spans="2:92" x14ac:dyDescent="0.25">
      <c r="B1006" s="63" t="str">
        <f t="shared" si="122"/>
        <v/>
      </c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  <c r="AE1006" s="63"/>
      <c r="AF1006" s="63"/>
      <c r="AG1006" s="64"/>
      <c r="AH1006" s="63"/>
      <c r="AI1006" s="63"/>
      <c r="AJ1006" s="63"/>
      <c r="AK1006" s="63"/>
      <c r="AL1006" s="63"/>
      <c r="AM1006" s="63"/>
      <c r="AN1006" s="63"/>
      <c r="AO1006" s="63"/>
      <c r="AP1006" s="63"/>
      <c r="AQ1006" s="63"/>
      <c r="AR1006" s="63"/>
      <c r="AS1006" s="63"/>
      <c r="AT1006" s="63"/>
      <c r="AU1006" s="63"/>
      <c r="AV1006" s="63"/>
      <c r="AW1006" s="63"/>
      <c r="AX1006" s="63"/>
      <c r="AY1006" s="63"/>
      <c r="AZ1006" s="63"/>
      <c r="BA1006" s="63"/>
      <c r="BB1006" s="63"/>
      <c r="BC1006" s="63"/>
      <c r="BD1006" s="63"/>
      <c r="BE1006" s="63"/>
      <c r="BF1006" s="63"/>
      <c r="BG1006" s="63"/>
      <c r="BH1006" s="63"/>
      <c r="BI1006" s="63"/>
      <c r="BJ1006" s="63"/>
      <c r="BK1006" s="63"/>
      <c r="BL1006" s="63"/>
      <c r="BM1006" s="63"/>
      <c r="BN1006" s="63"/>
      <c r="BO1006" s="63"/>
      <c r="BP1006" s="63"/>
      <c r="BQ1006" s="63"/>
      <c r="BR1006" s="63"/>
      <c r="BS1006" s="63"/>
      <c r="BT1006" s="63"/>
      <c r="BU1006" s="63"/>
      <c r="BV1006" s="63"/>
      <c r="BW1006" s="63"/>
      <c r="BX1006" s="63"/>
      <c r="BY1006" s="63"/>
      <c r="BZ1006" s="63"/>
      <c r="CA1006" s="63"/>
      <c r="CB1006" s="63"/>
      <c r="CC1006" s="63"/>
      <c r="CD1006" s="63"/>
      <c r="CE1006" s="63"/>
      <c r="CF1006" s="63"/>
      <c r="CG1006" s="63"/>
      <c r="CH1006" s="63"/>
      <c r="CI1006" s="120"/>
      <c r="CJ1006" s="120"/>
      <c r="CK1006" s="120"/>
      <c r="CL1006" s="120"/>
      <c r="CM1006" s="120"/>
      <c r="CN1006" s="120"/>
    </row>
    <row r="1007" spans="2:92" x14ac:dyDescent="0.25">
      <c r="B1007" s="63" t="str">
        <f t="shared" si="122"/>
        <v/>
      </c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  <c r="AE1007" s="63"/>
      <c r="AF1007" s="63"/>
      <c r="AG1007" s="64"/>
      <c r="AH1007" s="63"/>
      <c r="AI1007" s="63"/>
      <c r="AJ1007" s="63"/>
      <c r="AK1007" s="63"/>
      <c r="AL1007" s="63"/>
      <c r="AM1007" s="63"/>
      <c r="AN1007" s="63"/>
      <c r="AO1007" s="63"/>
      <c r="AP1007" s="63"/>
      <c r="AQ1007" s="63"/>
      <c r="AR1007" s="63"/>
      <c r="AS1007" s="63"/>
      <c r="AT1007" s="63"/>
      <c r="AU1007" s="63"/>
      <c r="AV1007" s="63"/>
      <c r="AW1007" s="63"/>
      <c r="AX1007" s="63"/>
      <c r="AY1007" s="63"/>
      <c r="AZ1007" s="63"/>
      <c r="BA1007" s="63"/>
      <c r="BB1007" s="63"/>
      <c r="BC1007" s="63"/>
      <c r="BD1007" s="63"/>
      <c r="BE1007" s="63"/>
      <c r="BF1007" s="63"/>
      <c r="BG1007" s="63"/>
      <c r="BH1007" s="63"/>
      <c r="BI1007" s="63"/>
      <c r="BJ1007" s="63"/>
      <c r="BK1007" s="63"/>
      <c r="BL1007" s="63"/>
      <c r="BM1007" s="63"/>
      <c r="BN1007" s="63"/>
      <c r="BO1007" s="63"/>
      <c r="BP1007" s="63"/>
      <c r="BQ1007" s="63"/>
      <c r="BR1007" s="63"/>
      <c r="BS1007" s="63"/>
      <c r="BT1007" s="63"/>
      <c r="BU1007" s="63"/>
      <c r="BV1007" s="63"/>
      <c r="BW1007" s="63"/>
      <c r="BX1007" s="63"/>
      <c r="BY1007" s="63"/>
      <c r="BZ1007" s="63"/>
      <c r="CA1007" s="63"/>
      <c r="CB1007" s="63"/>
      <c r="CC1007" s="63"/>
      <c r="CD1007" s="63"/>
      <c r="CE1007" s="63"/>
      <c r="CF1007" s="63"/>
      <c r="CG1007" s="63"/>
      <c r="CH1007" s="63"/>
      <c r="CI1007" s="120"/>
      <c r="CJ1007" s="120"/>
      <c r="CK1007" s="120"/>
      <c r="CL1007" s="120"/>
      <c r="CM1007" s="120"/>
      <c r="CN1007" s="120"/>
    </row>
    <row r="1008" spans="2:92" x14ac:dyDescent="0.25">
      <c r="B1008" s="63" t="str">
        <f t="shared" si="122"/>
        <v/>
      </c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  <c r="AE1008" s="63"/>
      <c r="AF1008" s="63"/>
      <c r="AG1008" s="64"/>
      <c r="AH1008" s="63"/>
      <c r="AI1008" s="63"/>
      <c r="AJ1008" s="63"/>
      <c r="AK1008" s="63"/>
      <c r="AL1008" s="63"/>
      <c r="AM1008" s="63"/>
      <c r="AN1008" s="63"/>
      <c r="AO1008" s="63"/>
      <c r="AP1008" s="63"/>
      <c r="AQ1008" s="63"/>
      <c r="AR1008" s="63"/>
      <c r="AS1008" s="63"/>
      <c r="AT1008" s="63"/>
      <c r="AU1008" s="63"/>
      <c r="AV1008" s="63"/>
      <c r="AW1008" s="63"/>
      <c r="AX1008" s="63"/>
      <c r="AY1008" s="63"/>
      <c r="AZ1008" s="63"/>
      <c r="BA1008" s="63"/>
      <c r="BB1008" s="63"/>
      <c r="BC1008" s="63"/>
      <c r="BD1008" s="63"/>
      <c r="BE1008" s="63"/>
      <c r="BF1008" s="63"/>
      <c r="BG1008" s="63"/>
      <c r="BH1008" s="63"/>
      <c r="BI1008" s="63"/>
      <c r="BJ1008" s="63"/>
      <c r="BK1008" s="63"/>
      <c r="BL1008" s="63"/>
      <c r="BM1008" s="63"/>
      <c r="BN1008" s="63"/>
      <c r="BO1008" s="63"/>
      <c r="BP1008" s="63"/>
      <c r="BQ1008" s="63"/>
      <c r="BR1008" s="63"/>
      <c r="BS1008" s="63"/>
      <c r="BT1008" s="63"/>
      <c r="BU1008" s="63"/>
      <c r="BV1008" s="63"/>
      <c r="BW1008" s="63"/>
      <c r="BX1008" s="63"/>
      <c r="BY1008" s="63"/>
      <c r="BZ1008" s="63"/>
      <c r="CA1008" s="63"/>
      <c r="CB1008" s="63"/>
      <c r="CC1008" s="63"/>
      <c r="CD1008" s="63"/>
      <c r="CE1008" s="63"/>
      <c r="CF1008" s="63"/>
      <c r="CG1008" s="63"/>
      <c r="CH1008" s="63"/>
      <c r="CI1008" s="120"/>
      <c r="CJ1008" s="120"/>
      <c r="CK1008" s="120"/>
      <c r="CL1008" s="120"/>
      <c r="CM1008" s="120"/>
      <c r="CN1008" s="120"/>
    </row>
    <row r="1009" spans="2:92" x14ac:dyDescent="0.25">
      <c r="B1009" s="63" t="str">
        <f t="shared" si="122"/>
        <v/>
      </c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  <c r="AE1009" s="63"/>
      <c r="AF1009" s="63"/>
      <c r="AG1009" s="64"/>
      <c r="AH1009" s="63"/>
      <c r="AI1009" s="63"/>
      <c r="AJ1009" s="63"/>
      <c r="AK1009" s="63"/>
      <c r="AL1009" s="63"/>
      <c r="AM1009" s="63"/>
      <c r="AN1009" s="63"/>
      <c r="AO1009" s="63"/>
      <c r="AP1009" s="63"/>
      <c r="AQ1009" s="63"/>
      <c r="AR1009" s="63"/>
      <c r="AS1009" s="63"/>
      <c r="AT1009" s="63"/>
      <c r="AU1009" s="63"/>
      <c r="AV1009" s="63"/>
      <c r="AW1009" s="63"/>
      <c r="AX1009" s="63"/>
      <c r="AY1009" s="63"/>
      <c r="AZ1009" s="63"/>
      <c r="BA1009" s="63"/>
      <c r="BB1009" s="63"/>
      <c r="BC1009" s="63"/>
      <c r="BD1009" s="63"/>
      <c r="BE1009" s="63"/>
      <c r="BF1009" s="63"/>
      <c r="BG1009" s="63"/>
      <c r="BH1009" s="63"/>
      <c r="BI1009" s="63"/>
      <c r="BJ1009" s="63"/>
      <c r="BK1009" s="63"/>
      <c r="BL1009" s="63"/>
      <c r="BM1009" s="63"/>
      <c r="BN1009" s="63"/>
      <c r="BO1009" s="63"/>
      <c r="BP1009" s="63"/>
      <c r="BQ1009" s="63"/>
      <c r="BR1009" s="63"/>
      <c r="BS1009" s="63"/>
      <c r="BT1009" s="63"/>
      <c r="BU1009" s="63"/>
      <c r="BV1009" s="63"/>
      <c r="BW1009" s="63"/>
      <c r="BX1009" s="63"/>
      <c r="BY1009" s="63"/>
      <c r="BZ1009" s="63"/>
      <c r="CA1009" s="63"/>
      <c r="CB1009" s="63"/>
      <c r="CC1009" s="63"/>
      <c r="CD1009" s="63"/>
      <c r="CE1009" s="63"/>
      <c r="CF1009" s="63"/>
      <c r="CG1009" s="63"/>
      <c r="CH1009" s="63"/>
      <c r="CI1009" s="120"/>
      <c r="CJ1009" s="120"/>
      <c r="CK1009" s="120"/>
      <c r="CL1009" s="120"/>
      <c r="CM1009" s="120"/>
      <c r="CN1009" s="120"/>
    </row>
    <row r="1010" spans="2:92" x14ac:dyDescent="0.25">
      <c r="B1010" s="63" t="str">
        <f t="shared" si="122"/>
        <v/>
      </c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  <c r="AE1010" s="63"/>
      <c r="AF1010" s="63"/>
      <c r="AG1010" s="64"/>
      <c r="AH1010" s="63"/>
      <c r="AI1010" s="63"/>
      <c r="AJ1010" s="63"/>
      <c r="AK1010" s="63"/>
      <c r="AL1010" s="63"/>
      <c r="AM1010" s="63"/>
      <c r="AN1010" s="63"/>
      <c r="AO1010" s="63"/>
      <c r="AP1010" s="63"/>
      <c r="AQ1010" s="63"/>
      <c r="AR1010" s="63"/>
      <c r="AS1010" s="63"/>
      <c r="AT1010" s="63"/>
      <c r="AU1010" s="63"/>
      <c r="AV1010" s="63"/>
      <c r="AW1010" s="63"/>
      <c r="AX1010" s="63"/>
      <c r="AY1010" s="63"/>
      <c r="AZ1010" s="63"/>
      <c r="BA1010" s="63"/>
      <c r="BB1010" s="63"/>
      <c r="BC1010" s="63"/>
      <c r="BD1010" s="63"/>
      <c r="BE1010" s="63"/>
      <c r="BF1010" s="63"/>
      <c r="BG1010" s="63"/>
      <c r="BH1010" s="63"/>
      <c r="BI1010" s="63"/>
      <c r="BJ1010" s="63"/>
      <c r="BK1010" s="63"/>
      <c r="BL1010" s="63"/>
      <c r="BM1010" s="63"/>
      <c r="BN1010" s="63"/>
      <c r="BO1010" s="63"/>
      <c r="BP1010" s="63"/>
      <c r="BQ1010" s="63"/>
      <c r="BR1010" s="63"/>
      <c r="BS1010" s="63"/>
      <c r="BT1010" s="63"/>
      <c r="BU1010" s="63"/>
      <c r="BV1010" s="63"/>
      <c r="BW1010" s="63"/>
      <c r="BX1010" s="63"/>
      <c r="BY1010" s="63"/>
      <c r="BZ1010" s="63"/>
      <c r="CA1010" s="63"/>
      <c r="CB1010" s="63"/>
      <c r="CC1010" s="63"/>
      <c r="CD1010" s="63"/>
      <c r="CE1010" s="63"/>
      <c r="CF1010" s="63"/>
      <c r="CG1010" s="63"/>
      <c r="CH1010" s="63"/>
      <c r="CI1010" s="120"/>
      <c r="CJ1010" s="120"/>
      <c r="CK1010" s="120"/>
      <c r="CL1010" s="120"/>
      <c r="CM1010" s="120"/>
      <c r="CN1010" s="120"/>
    </row>
    <row r="1011" spans="2:92" x14ac:dyDescent="0.25">
      <c r="B1011" s="63" t="str">
        <f t="shared" si="122"/>
        <v/>
      </c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  <c r="AE1011" s="63"/>
      <c r="AF1011" s="63"/>
      <c r="AG1011" s="64"/>
      <c r="AH1011" s="63"/>
      <c r="AI1011" s="63"/>
      <c r="AJ1011" s="63"/>
      <c r="AK1011" s="63"/>
      <c r="AL1011" s="63"/>
      <c r="AM1011" s="63"/>
      <c r="AN1011" s="63"/>
      <c r="AO1011" s="63"/>
      <c r="AP1011" s="63"/>
      <c r="AQ1011" s="63"/>
      <c r="AR1011" s="63"/>
      <c r="AS1011" s="63"/>
      <c r="AT1011" s="63"/>
      <c r="AU1011" s="63"/>
      <c r="AV1011" s="63"/>
      <c r="AW1011" s="63"/>
      <c r="AX1011" s="63"/>
      <c r="AY1011" s="63"/>
      <c r="AZ1011" s="63"/>
      <c r="BA1011" s="63"/>
      <c r="BB1011" s="63"/>
      <c r="BC1011" s="63"/>
      <c r="BD1011" s="63"/>
      <c r="BE1011" s="63"/>
      <c r="BF1011" s="63"/>
      <c r="BG1011" s="63"/>
      <c r="BH1011" s="63"/>
      <c r="BI1011" s="63"/>
      <c r="BJ1011" s="63"/>
      <c r="BK1011" s="63"/>
      <c r="BL1011" s="63"/>
      <c r="BM1011" s="63"/>
      <c r="BN1011" s="63"/>
      <c r="BO1011" s="63"/>
      <c r="BP1011" s="63"/>
      <c r="BQ1011" s="63"/>
      <c r="BR1011" s="63"/>
      <c r="BS1011" s="63"/>
      <c r="BT1011" s="63"/>
      <c r="BU1011" s="63"/>
      <c r="BV1011" s="63"/>
      <c r="BW1011" s="63"/>
      <c r="BX1011" s="63"/>
      <c r="BY1011" s="63"/>
      <c r="BZ1011" s="63"/>
      <c r="CA1011" s="63"/>
      <c r="CB1011" s="63"/>
      <c r="CC1011" s="63"/>
      <c r="CD1011" s="63"/>
      <c r="CE1011" s="63"/>
      <c r="CF1011" s="63"/>
      <c r="CG1011" s="63"/>
      <c r="CH1011" s="63"/>
      <c r="CI1011" s="120"/>
      <c r="CJ1011" s="120"/>
      <c r="CK1011" s="120"/>
      <c r="CL1011" s="120"/>
      <c r="CM1011" s="120"/>
      <c r="CN1011" s="120"/>
    </row>
    <row r="1012" spans="2:92" x14ac:dyDescent="0.25">
      <c r="B1012" s="63" t="str">
        <f t="shared" si="122"/>
        <v/>
      </c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  <c r="AE1012" s="63"/>
      <c r="AF1012" s="63"/>
      <c r="AG1012" s="64"/>
      <c r="AH1012" s="63"/>
      <c r="AI1012" s="63"/>
      <c r="AJ1012" s="63"/>
      <c r="AK1012" s="63"/>
      <c r="AL1012" s="63"/>
      <c r="AM1012" s="63"/>
      <c r="AN1012" s="63"/>
      <c r="AO1012" s="63"/>
      <c r="AP1012" s="63"/>
      <c r="AQ1012" s="63"/>
      <c r="AR1012" s="63"/>
      <c r="AS1012" s="63"/>
      <c r="AT1012" s="63"/>
      <c r="AU1012" s="63"/>
      <c r="AV1012" s="63"/>
      <c r="AW1012" s="63"/>
      <c r="AX1012" s="63"/>
      <c r="AY1012" s="63"/>
      <c r="AZ1012" s="63"/>
      <c r="BA1012" s="63"/>
      <c r="BB1012" s="63"/>
      <c r="BC1012" s="63"/>
      <c r="BD1012" s="63"/>
      <c r="BE1012" s="63"/>
      <c r="BF1012" s="63"/>
      <c r="BG1012" s="63"/>
      <c r="BH1012" s="63"/>
      <c r="BI1012" s="63"/>
      <c r="BJ1012" s="63"/>
      <c r="BK1012" s="63"/>
      <c r="BL1012" s="63"/>
      <c r="BM1012" s="63"/>
      <c r="BN1012" s="63"/>
      <c r="BO1012" s="63"/>
      <c r="BP1012" s="63"/>
      <c r="BQ1012" s="63"/>
      <c r="BR1012" s="63"/>
      <c r="BS1012" s="63"/>
      <c r="BT1012" s="63"/>
      <c r="BU1012" s="63"/>
      <c r="BV1012" s="63"/>
      <c r="BW1012" s="63"/>
      <c r="BX1012" s="63"/>
      <c r="BY1012" s="63"/>
      <c r="BZ1012" s="63"/>
      <c r="CA1012" s="63"/>
      <c r="CB1012" s="63"/>
      <c r="CC1012" s="63"/>
      <c r="CD1012" s="63"/>
      <c r="CE1012" s="63"/>
      <c r="CF1012" s="63"/>
      <c r="CG1012" s="63"/>
      <c r="CH1012" s="63"/>
      <c r="CI1012" s="120"/>
      <c r="CJ1012" s="120"/>
      <c r="CK1012" s="120"/>
      <c r="CL1012" s="120"/>
      <c r="CM1012" s="120"/>
      <c r="CN1012" s="120"/>
    </row>
    <row r="1013" spans="2:92" x14ac:dyDescent="0.25">
      <c r="B1013" s="63" t="str">
        <f t="shared" si="122"/>
        <v/>
      </c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  <c r="AE1013" s="63"/>
      <c r="AF1013" s="63"/>
      <c r="AG1013" s="64"/>
      <c r="AH1013" s="63"/>
      <c r="AI1013" s="63"/>
      <c r="AJ1013" s="63"/>
      <c r="AK1013" s="63"/>
      <c r="AL1013" s="63"/>
      <c r="AM1013" s="63"/>
      <c r="AN1013" s="63"/>
      <c r="AO1013" s="63"/>
      <c r="AP1013" s="63"/>
      <c r="AQ1013" s="63"/>
      <c r="AR1013" s="63"/>
      <c r="AS1013" s="63"/>
      <c r="AT1013" s="63"/>
      <c r="AU1013" s="63"/>
      <c r="AV1013" s="63"/>
      <c r="AW1013" s="63"/>
      <c r="AX1013" s="63"/>
      <c r="AY1013" s="63"/>
      <c r="AZ1013" s="63"/>
      <c r="BA1013" s="63"/>
      <c r="BB1013" s="63"/>
      <c r="BC1013" s="63"/>
      <c r="BD1013" s="63"/>
      <c r="BE1013" s="63"/>
      <c r="BF1013" s="63"/>
      <c r="BG1013" s="63"/>
      <c r="BH1013" s="63"/>
      <c r="BI1013" s="63"/>
      <c r="BJ1013" s="63"/>
      <c r="BK1013" s="63"/>
      <c r="BL1013" s="63"/>
      <c r="BM1013" s="63"/>
      <c r="BN1013" s="63"/>
      <c r="BO1013" s="63"/>
      <c r="BP1013" s="63"/>
      <c r="BQ1013" s="63"/>
      <c r="BR1013" s="63"/>
      <c r="BS1013" s="63"/>
      <c r="BT1013" s="63"/>
      <c r="BU1013" s="63"/>
      <c r="BV1013" s="63"/>
      <c r="BW1013" s="63"/>
      <c r="BX1013" s="63"/>
      <c r="BY1013" s="63"/>
      <c r="BZ1013" s="63"/>
      <c r="CA1013" s="63"/>
      <c r="CB1013" s="63"/>
      <c r="CC1013" s="63"/>
      <c r="CD1013" s="63"/>
      <c r="CE1013" s="63"/>
      <c r="CF1013" s="63"/>
      <c r="CG1013" s="63"/>
      <c r="CH1013" s="63"/>
      <c r="CI1013" s="120"/>
      <c r="CJ1013" s="120"/>
      <c r="CK1013" s="120"/>
      <c r="CL1013" s="120"/>
      <c r="CM1013" s="120"/>
      <c r="CN1013" s="120"/>
    </row>
    <row r="1014" spans="2:92" x14ac:dyDescent="0.25">
      <c r="B1014" s="63" t="str">
        <f t="shared" si="122"/>
        <v/>
      </c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  <c r="AE1014" s="63"/>
      <c r="AF1014" s="63"/>
      <c r="AG1014" s="64"/>
      <c r="AH1014" s="63"/>
      <c r="AI1014" s="63"/>
      <c r="AJ1014" s="63"/>
      <c r="AK1014" s="63"/>
      <c r="AL1014" s="63"/>
      <c r="AM1014" s="63"/>
      <c r="AN1014" s="63"/>
      <c r="AO1014" s="63"/>
      <c r="AP1014" s="63"/>
      <c r="AQ1014" s="63"/>
      <c r="AR1014" s="63"/>
      <c r="AS1014" s="63"/>
      <c r="AT1014" s="63"/>
      <c r="AU1014" s="63"/>
      <c r="AV1014" s="63"/>
      <c r="AW1014" s="63"/>
      <c r="AX1014" s="63"/>
      <c r="AY1014" s="63"/>
      <c r="AZ1014" s="63"/>
      <c r="BA1014" s="63"/>
      <c r="BB1014" s="63"/>
      <c r="BC1014" s="63"/>
      <c r="BD1014" s="63"/>
      <c r="BE1014" s="63"/>
      <c r="BF1014" s="63"/>
      <c r="BG1014" s="63"/>
      <c r="BH1014" s="63"/>
      <c r="BI1014" s="63"/>
      <c r="BJ1014" s="63"/>
      <c r="BK1014" s="63"/>
      <c r="BL1014" s="63"/>
      <c r="BM1014" s="63"/>
      <c r="BN1014" s="63"/>
      <c r="BO1014" s="63"/>
      <c r="BP1014" s="63"/>
      <c r="BQ1014" s="63"/>
      <c r="BR1014" s="63"/>
      <c r="BS1014" s="63"/>
      <c r="BT1014" s="63"/>
      <c r="BU1014" s="63"/>
      <c r="BV1014" s="63"/>
      <c r="BW1014" s="63"/>
      <c r="BX1014" s="63"/>
      <c r="BY1014" s="63"/>
      <c r="BZ1014" s="63"/>
      <c r="CA1014" s="63"/>
      <c r="CB1014" s="63"/>
      <c r="CC1014" s="63"/>
      <c r="CD1014" s="63"/>
      <c r="CE1014" s="63"/>
      <c r="CF1014" s="63"/>
      <c r="CG1014" s="63"/>
      <c r="CH1014" s="63"/>
      <c r="CI1014" s="120"/>
      <c r="CJ1014" s="120"/>
      <c r="CK1014" s="120"/>
      <c r="CL1014" s="120"/>
      <c r="CM1014" s="120"/>
      <c r="CN1014" s="120"/>
    </row>
    <row r="1015" spans="2:92" x14ac:dyDescent="0.25">
      <c r="B1015" s="63" t="str">
        <f t="shared" si="122"/>
        <v/>
      </c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  <c r="AE1015" s="63"/>
      <c r="AF1015" s="63"/>
      <c r="AG1015" s="64"/>
      <c r="AH1015" s="63"/>
      <c r="AI1015" s="63"/>
      <c r="AJ1015" s="63"/>
      <c r="AK1015" s="63"/>
      <c r="AL1015" s="63"/>
      <c r="AM1015" s="63"/>
      <c r="AN1015" s="63"/>
      <c r="AO1015" s="63"/>
      <c r="AP1015" s="63"/>
      <c r="AQ1015" s="63"/>
      <c r="AR1015" s="63"/>
      <c r="AS1015" s="63"/>
      <c r="AT1015" s="63"/>
      <c r="AU1015" s="63"/>
      <c r="AV1015" s="63"/>
      <c r="AW1015" s="63"/>
      <c r="AX1015" s="63"/>
      <c r="AY1015" s="63"/>
      <c r="AZ1015" s="63"/>
      <c r="BA1015" s="63"/>
      <c r="BB1015" s="63"/>
      <c r="BC1015" s="63"/>
      <c r="BD1015" s="63"/>
      <c r="BE1015" s="63"/>
      <c r="BF1015" s="63"/>
      <c r="BG1015" s="63"/>
      <c r="BH1015" s="63"/>
      <c r="BI1015" s="63"/>
      <c r="BJ1015" s="63"/>
      <c r="BK1015" s="63"/>
      <c r="BL1015" s="63"/>
      <c r="BM1015" s="63"/>
      <c r="BN1015" s="63"/>
      <c r="BO1015" s="63"/>
      <c r="BP1015" s="63"/>
      <c r="BQ1015" s="63"/>
      <c r="BR1015" s="63"/>
      <c r="BS1015" s="63"/>
      <c r="BT1015" s="63"/>
      <c r="BU1015" s="63"/>
      <c r="BV1015" s="63"/>
      <c r="BW1015" s="63"/>
      <c r="BX1015" s="63"/>
      <c r="BY1015" s="63"/>
      <c r="BZ1015" s="63"/>
      <c r="CA1015" s="63"/>
      <c r="CB1015" s="63"/>
      <c r="CC1015" s="63"/>
      <c r="CD1015" s="63"/>
      <c r="CE1015" s="63"/>
      <c r="CF1015" s="63"/>
      <c r="CG1015" s="63"/>
      <c r="CH1015" s="63"/>
      <c r="CI1015" s="120"/>
      <c r="CJ1015" s="120"/>
      <c r="CK1015" s="120"/>
      <c r="CL1015" s="120"/>
      <c r="CM1015" s="120"/>
      <c r="CN1015" s="120"/>
    </row>
    <row r="1016" spans="2:92" x14ac:dyDescent="0.25">
      <c r="B1016" s="63" t="str">
        <f t="shared" si="122"/>
        <v/>
      </c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  <c r="AE1016" s="63"/>
      <c r="AF1016" s="63"/>
      <c r="AG1016" s="64"/>
      <c r="AH1016" s="63"/>
      <c r="AI1016" s="63"/>
      <c r="AJ1016" s="63"/>
      <c r="AK1016" s="63"/>
      <c r="AL1016" s="63"/>
      <c r="AM1016" s="63"/>
      <c r="AN1016" s="63"/>
      <c r="AO1016" s="63"/>
      <c r="AP1016" s="63"/>
      <c r="AQ1016" s="63"/>
      <c r="AR1016" s="63"/>
      <c r="AS1016" s="63"/>
      <c r="AT1016" s="63"/>
      <c r="AU1016" s="63"/>
      <c r="AV1016" s="63"/>
      <c r="AW1016" s="63"/>
      <c r="AX1016" s="63"/>
      <c r="AY1016" s="63"/>
      <c r="AZ1016" s="63"/>
      <c r="BA1016" s="63"/>
      <c r="BB1016" s="63"/>
      <c r="BC1016" s="63"/>
      <c r="BD1016" s="63"/>
      <c r="BE1016" s="63"/>
      <c r="BF1016" s="63"/>
      <c r="BG1016" s="63"/>
      <c r="BH1016" s="63"/>
      <c r="BI1016" s="63"/>
      <c r="BJ1016" s="63"/>
      <c r="BK1016" s="63"/>
      <c r="BL1016" s="63"/>
      <c r="BM1016" s="63"/>
      <c r="BN1016" s="63"/>
      <c r="BO1016" s="63"/>
      <c r="BP1016" s="63"/>
      <c r="BQ1016" s="63"/>
      <c r="BR1016" s="63"/>
      <c r="BS1016" s="63"/>
      <c r="BT1016" s="63"/>
      <c r="BU1016" s="63"/>
      <c r="BV1016" s="63"/>
      <c r="BW1016" s="63"/>
      <c r="BX1016" s="63"/>
      <c r="BY1016" s="63"/>
      <c r="BZ1016" s="63"/>
      <c r="CA1016" s="63"/>
      <c r="CB1016" s="63"/>
      <c r="CC1016" s="63"/>
      <c r="CD1016" s="63"/>
      <c r="CE1016" s="63"/>
      <c r="CF1016" s="63"/>
      <c r="CG1016" s="63"/>
      <c r="CH1016" s="63"/>
      <c r="CI1016" s="120"/>
      <c r="CJ1016" s="120"/>
      <c r="CK1016" s="120"/>
      <c r="CL1016" s="120"/>
      <c r="CM1016" s="120"/>
      <c r="CN1016" s="120"/>
    </row>
    <row r="1017" spans="2:92" x14ac:dyDescent="0.25">
      <c r="B1017" s="63" t="str">
        <f t="shared" si="122"/>
        <v/>
      </c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  <c r="AE1017" s="63"/>
      <c r="AF1017" s="63"/>
      <c r="AG1017" s="64"/>
      <c r="AH1017" s="63"/>
      <c r="AI1017" s="63"/>
      <c r="AJ1017" s="63"/>
      <c r="AK1017" s="63"/>
      <c r="AL1017" s="63"/>
      <c r="AM1017" s="63"/>
      <c r="AN1017" s="63"/>
      <c r="AO1017" s="63"/>
      <c r="AP1017" s="63"/>
      <c r="AQ1017" s="63"/>
      <c r="AR1017" s="63"/>
      <c r="AS1017" s="63"/>
      <c r="AT1017" s="63"/>
      <c r="AU1017" s="63"/>
      <c r="AV1017" s="63"/>
      <c r="AW1017" s="63"/>
      <c r="AX1017" s="63"/>
      <c r="AY1017" s="63"/>
      <c r="AZ1017" s="63"/>
      <c r="BA1017" s="63"/>
      <c r="BB1017" s="63"/>
      <c r="BC1017" s="63"/>
      <c r="BD1017" s="63"/>
      <c r="BE1017" s="63"/>
      <c r="BF1017" s="63"/>
      <c r="BG1017" s="63"/>
      <c r="BH1017" s="63"/>
      <c r="BI1017" s="63"/>
      <c r="BJ1017" s="63"/>
      <c r="BK1017" s="63"/>
      <c r="BL1017" s="63"/>
      <c r="BM1017" s="63"/>
      <c r="BN1017" s="63"/>
      <c r="BO1017" s="63"/>
      <c r="BP1017" s="63"/>
      <c r="BQ1017" s="63"/>
      <c r="BR1017" s="63"/>
      <c r="BS1017" s="63"/>
      <c r="BT1017" s="63"/>
      <c r="BU1017" s="63"/>
      <c r="BV1017" s="63"/>
      <c r="BW1017" s="63"/>
      <c r="BX1017" s="63"/>
      <c r="BY1017" s="63"/>
      <c r="BZ1017" s="63"/>
      <c r="CA1017" s="63"/>
      <c r="CB1017" s="63"/>
      <c r="CC1017" s="63"/>
      <c r="CD1017" s="63"/>
      <c r="CE1017" s="63"/>
      <c r="CF1017" s="63"/>
      <c r="CG1017" s="63"/>
      <c r="CH1017" s="63"/>
      <c r="CI1017" s="120"/>
      <c r="CJ1017" s="120"/>
      <c r="CK1017" s="120"/>
      <c r="CL1017" s="120"/>
      <c r="CM1017" s="120"/>
      <c r="CN1017" s="120"/>
    </row>
    <row r="1018" spans="2:92" x14ac:dyDescent="0.25">
      <c r="B1018" s="63" t="str">
        <f t="shared" si="122"/>
        <v/>
      </c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3"/>
      <c r="AD1018" s="63"/>
      <c r="AE1018" s="63"/>
      <c r="AF1018" s="63"/>
      <c r="AG1018" s="64"/>
      <c r="AH1018" s="63"/>
      <c r="AI1018" s="63"/>
      <c r="AJ1018" s="63"/>
      <c r="AK1018" s="63"/>
      <c r="AL1018" s="63"/>
      <c r="AM1018" s="63"/>
      <c r="AN1018" s="63"/>
      <c r="AO1018" s="63"/>
      <c r="AP1018" s="63"/>
      <c r="AQ1018" s="63"/>
      <c r="AR1018" s="63"/>
      <c r="AS1018" s="63"/>
      <c r="AT1018" s="63"/>
      <c r="AU1018" s="63"/>
      <c r="AV1018" s="63"/>
      <c r="AW1018" s="63"/>
      <c r="AX1018" s="63"/>
      <c r="AY1018" s="63"/>
      <c r="AZ1018" s="63"/>
      <c r="BA1018" s="63"/>
      <c r="BB1018" s="63"/>
      <c r="BC1018" s="63"/>
      <c r="BD1018" s="63"/>
      <c r="BE1018" s="63"/>
      <c r="BF1018" s="63"/>
      <c r="BG1018" s="63"/>
      <c r="BH1018" s="63"/>
      <c r="BI1018" s="63"/>
      <c r="BJ1018" s="63"/>
      <c r="BK1018" s="63"/>
      <c r="BL1018" s="63"/>
      <c r="BM1018" s="63"/>
      <c r="BN1018" s="63"/>
      <c r="BO1018" s="63"/>
      <c r="BP1018" s="63"/>
      <c r="BQ1018" s="63"/>
      <c r="BR1018" s="63"/>
      <c r="BS1018" s="63"/>
      <c r="BT1018" s="63"/>
      <c r="BU1018" s="63"/>
      <c r="BV1018" s="63"/>
      <c r="BW1018" s="63"/>
      <c r="BX1018" s="63"/>
      <c r="BY1018" s="63"/>
      <c r="BZ1018" s="63"/>
      <c r="CA1018" s="63"/>
      <c r="CB1018" s="63"/>
      <c r="CC1018" s="63"/>
      <c r="CD1018" s="63"/>
      <c r="CE1018" s="63"/>
      <c r="CF1018" s="63"/>
      <c r="CG1018" s="63"/>
      <c r="CH1018" s="63"/>
      <c r="CI1018" s="120"/>
      <c r="CJ1018" s="120"/>
      <c r="CK1018" s="120"/>
      <c r="CL1018" s="120"/>
      <c r="CM1018" s="120"/>
      <c r="CN1018" s="120"/>
    </row>
    <row r="1019" spans="2:92" x14ac:dyDescent="0.25">
      <c r="B1019" s="63" t="str">
        <f t="shared" si="122"/>
        <v/>
      </c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3"/>
      <c r="AD1019" s="63"/>
      <c r="AE1019" s="63"/>
      <c r="AF1019" s="63"/>
      <c r="AG1019" s="64"/>
      <c r="AH1019" s="63"/>
      <c r="AI1019" s="63"/>
      <c r="AJ1019" s="63"/>
      <c r="AK1019" s="63"/>
      <c r="AL1019" s="63"/>
      <c r="AM1019" s="63"/>
      <c r="AN1019" s="63"/>
      <c r="AO1019" s="63"/>
      <c r="AP1019" s="63"/>
      <c r="AQ1019" s="63"/>
      <c r="AR1019" s="63"/>
      <c r="AS1019" s="63"/>
      <c r="AT1019" s="63"/>
      <c r="AU1019" s="63"/>
      <c r="AV1019" s="63"/>
      <c r="AW1019" s="63"/>
      <c r="AX1019" s="63"/>
      <c r="AY1019" s="63"/>
      <c r="AZ1019" s="63"/>
      <c r="BA1019" s="63"/>
      <c r="BB1019" s="63"/>
      <c r="BC1019" s="63"/>
      <c r="BD1019" s="63"/>
      <c r="BE1019" s="63"/>
      <c r="BF1019" s="63"/>
      <c r="BG1019" s="63"/>
      <c r="BH1019" s="63"/>
      <c r="BI1019" s="63"/>
      <c r="BJ1019" s="63"/>
      <c r="BK1019" s="63"/>
      <c r="BL1019" s="63"/>
      <c r="BM1019" s="63"/>
      <c r="BN1019" s="63"/>
      <c r="BO1019" s="63"/>
      <c r="BP1019" s="63"/>
      <c r="BQ1019" s="63"/>
      <c r="BR1019" s="63"/>
      <c r="BS1019" s="63"/>
      <c r="BT1019" s="63"/>
      <c r="BU1019" s="63"/>
      <c r="BV1019" s="63"/>
      <c r="BW1019" s="63"/>
      <c r="BX1019" s="63"/>
      <c r="BY1019" s="63"/>
      <c r="BZ1019" s="63"/>
      <c r="CA1019" s="63"/>
      <c r="CB1019" s="63"/>
      <c r="CC1019" s="63"/>
      <c r="CD1019" s="63"/>
      <c r="CE1019" s="63"/>
      <c r="CF1019" s="63"/>
      <c r="CG1019" s="63"/>
      <c r="CH1019" s="63"/>
      <c r="CI1019" s="120"/>
      <c r="CJ1019" s="120"/>
      <c r="CK1019" s="120"/>
      <c r="CL1019" s="120"/>
      <c r="CM1019" s="120"/>
      <c r="CN1019" s="120"/>
    </row>
    <row r="1020" spans="2:92" x14ac:dyDescent="0.25">
      <c r="B1020" s="63" t="str">
        <f t="shared" si="122"/>
        <v/>
      </c>
      <c r="R1020" s="63"/>
      <c r="S1020" s="63"/>
      <c r="T1020" s="63"/>
      <c r="U1020" s="63"/>
      <c r="V1020" s="63"/>
      <c r="W1020" s="63"/>
      <c r="X1020" s="63"/>
      <c r="Y1020" s="63"/>
      <c r="Z1020" s="63"/>
      <c r="AA1020" s="63"/>
      <c r="AB1020" s="63"/>
      <c r="AC1020" s="63"/>
      <c r="AD1020" s="63"/>
      <c r="AE1020" s="63"/>
      <c r="AF1020" s="63"/>
      <c r="AG1020" s="64"/>
      <c r="AH1020" s="63"/>
      <c r="AI1020" s="63"/>
      <c r="AJ1020" s="63"/>
      <c r="AK1020" s="63"/>
      <c r="AL1020" s="63"/>
      <c r="AM1020" s="63"/>
      <c r="AN1020" s="63"/>
      <c r="AO1020" s="63"/>
      <c r="AP1020" s="63"/>
      <c r="AQ1020" s="63"/>
      <c r="AR1020" s="63"/>
      <c r="AS1020" s="63"/>
      <c r="AT1020" s="63"/>
      <c r="AU1020" s="63"/>
      <c r="AV1020" s="63"/>
      <c r="AW1020" s="63"/>
      <c r="AX1020" s="63"/>
      <c r="AY1020" s="63"/>
      <c r="AZ1020" s="63"/>
      <c r="BA1020" s="63"/>
      <c r="BB1020" s="63"/>
      <c r="BC1020" s="63"/>
      <c r="BD1020" s="63"/>
      <c r="BE1020" s="63"/>
      <c r="BF1020" s="63"/>
      <c r="BG1020" s="63"/>
      <c r="BH1020" s="63"/>
      <c r="BI1020" s="63"/>
      <c r="BJ1020" s="63"/>
      <c r="BK1020" s="63"/>
      <c r="BL1020" s="63"/>
      <c r="BM1020" s="63"/>
      <c r="BN1020" s="63"/>
      <c r="BO1020" s="63"/>
      <c r="BP1020" s="63"/>
      <c r="BQ1020" s="63"/>
      <c r="BR1020" s="63"/>
      <c r="BS1020" s="63"/>
      <c r="BT1020" s="63"/>
      <c r="BU1020" s="63"/>
      <c r="BV1020" s="63"/>
      <c r="BW1020" s="63"/>
      <c r="BX1020" s="63"/>
      <c r="BY1020" s="63"/>
      <c r="BZ1020" s="63"/>
      <c r="CA1020" s="63"/>
      <c r="CB1020" s="63"/>
      <c r="CC1020" s="63"/>
      <c r="CD1020" s="63"/>
      <c r="CE1020" s="63"/>
      <c r="CF1020" s="63"/>
      <c r="CG1020" s="63"/>
      <c r="CH1020" s="63"/>
      <c r="CI1020" s="120"/>
      <c r="CJ1020" s="120"/>
      <c r="CK1020" s="120"/>
      <c r="CL1020" s="120"/>
      <c r="CM1020" s="120"/>
      <c r="CN1020" s="120"/>
    </row>
    <row r="1021" spans="2:92" x14ac:dyDescent="0.25">
      <c r="B1021" s="63" t="str">
        <f t="shared" si="122"/>
        <v/>
      </c>
      <c r="R1021" s="63"/>
      <c r="S1021" s="63"/>
      <c r="T1021" s="63"/>
      <c r="U1021" s="63"/>
      <c r="V1021" s="63"/>
      <c r="W1021" s="63"/>
      <c r="X1021" s="63"/>
      <c r="Y1021" s="63"/>
      <c r="Z1021" s="63"/>
      <c r="AA1021" s="63"/>
      <c r="AB1021" s="63"/>
      <c r="AC1021" s="63"/>
      <c r="AD1021" s="63"/>
      <c r="AE1021" s="63"/>
      <c r="AF1021" s="63"/>
      <c r="AG1021" s="64"/>
      <c r="AH1021" s="63"/>
      <c r="AI1021" s="63"/>
      <c r="AJ1021" s="63"/>
      <c r="AK1021" s="63"/>
      <c r="AL1021" s="63"/>
      <c r="AM1021" s="63"/>
      <c r="AN1021" s="63"/>
      <c r="AO1021" s="63"/>
      <c r="AP1021" s="63"/>
      <c r="AQ1021" s="63"/>
      <c r="AR1021" s="63"/>
      <c r="AS1021" s="63"/>
      <c r="AT1021" s="63"/>
      <c r="AU1021" s="63"/>
      <c r="AV1021" s="63"/>
      <c r="AW1021" s="63"/>
      <c r="AX1021" s="63"/>
      <c r="AY1021" s="63"/>
      <c r="AZ1021" s="63"/>
      <c r="BA1021" s="63"/>
      <c r="BB1021" s="63"/>
      <c r="BC1021" s="63"/>
      <c r="BD1021" s="63"/>
      <c r="BE1021" s="63"/>
      <c r="BF1021" s="63"/>
      <c r="BG1021" s="63"/>
      <c r="BH1021" s="63"/>
      <c r="BI1021" s="63"/>
      <c r="BJ1021" s="63"/>
      <c r="BK1021" s="63"/>
      <c r="BL1021" s="63"/>
      <c r="BM1021" s="63"/>
      <c r="BN1021" s="63"/>
      <c r="BO1021" s="63"/>
      <c r="BP1021" s="63"/>
      <c r="BQ1021" s="63"/>
      <c r="BR1021" s="63"/>
      <c r="BS1021" s="63"/>
      <c r="BT1021" s="63"/>
      <c r="BU1021" s="63"/>
      <c r="BV1021" s="63"/>
      <c r="BW1021" s="63"/>
      <c r="BX1021" s="63"/>
      <c r="BY1021" s="63"/>
      <c r="BZ1021" s="63"/>
      <c r="CA1021" s="63"/>
      <c r="CB1021" s="63"/>
      <c r="CC1021" s="63"/>
      <c r="CD1021" s="63"/>
      <c r="CE1021" s="63"/>
      <c r="CF1021" s="63"/>
      <c r="CG1021" s="63"/>
      <c r="CH1021" s="63"/>
      <c r="CI1021" s="120"/>
      <c r="CJ1021" s="120"/>
      <c r="CK1021" s="120"/>
      <c r="CL1021" s="120"/>
      <c r="CM1021" s="120"/>
      <c r="CN1021" s="120"/>
    </row>
    <row r="1022" spans="2:92" x14ac:dyDescent="0.25">
      <c r="B1022" s="63" t="str">
        <f t="shared" si="122"/>
        <v/>
      </c>
      <c r="R1022" s="63"/>
      <c r="S1022" s="63"/>
      <c r="T1022" s="63"/>
      <c r="U1022" s="63"/>
      <c r="V1022" s="63"/>
      <c r="W1022" s="63"/>
      <c r="X1022" s="63"/>
      <c r="Y1022" s="63"/>
      <c r="Z1022" s="63"/>
      <c r="AA1022" s="63"/>
      <c r="AB1022" s="63"/>
      <c r="AC1022" s="63"/>
      <c r="AD1022" s="63"/>
      <c r="AE1022" s="63"/>
      <c r="AF1022" s="63"/>
      <c r="AG1022" s="64"/>
      <c r="AH1022" s="63"/>
      <c r="AI1022" s="63"/>
      <c r="AJ1022" s="63"/>
      <c r="AK1022" s="63"/>
      <c r="AL1022" s="63"/>
      <c r="AM1022" s="63"/>
      <c r="AN1022" s="63"/>
      <c r="AO1022" s="63"/>
      <c r="AP1022" s="63"/>
      <c r="AQ1022" s="63"/>
      <c r="AR1022" s="63"/>
      <c r="AS1022" s="63"/>
      <c r="AT1022" s="63"/>
      <c r="AU1022" s="63"/>
      <c r="AV1022" s="63"/>
      <c r="AW1022" s="63"/>
      <c r="AX1022" s="63"/>
      <c r="AY1022" s="63"/>
      <c r="AZ1022" s="63"/>
      <c r="BA1022" s="63"/>
      <c r="BB1022" s="63"/>
      <c r="BC1022" s="63"/>
      <c r="BD1022" s="63"/>
      <c r="BE1022" s="63"/>
      <c r="BF1022" s="63"/>
      <c r="BG1022" s="63"/>
      <c r="BH1022" s="63"/>
      <c r="BI1022" s="63"/>
      <c r="BJ1022" s="63"/>
      <c r="BK1022" s="63"/>
      <c r="BL1022" s="63"/>
      <c r="BM1022" s="63"/>
      <c r="BN1022" s="63"/>
      <c r="BO1022" s="63"/>
      <c r="BP1022" s="63"/>
      <c r="BQ1022" s="63"/>
      <c r="BR1022" s="63"/>
      <c r="BS1022" s="63"/>
      <c r="BT1022" s="63"/>
      <c r="BU1022" s="63"/>
      <c r="BV1022" s="63"/>
      <c r="BW1022" s="63"/>
      <c r="BX1022" s="63"/>
      <c r="BY1022" s="63"/>
      <c r="BZ1022" s="63"/>
      <c r="CA1022" s="63"/>
      <c r="CB1022" s="63"/>
      <c r="CC1022" s="63"/>
      <c r="CD1022" s="63"/>
      <c r="CE1022" s="63"/>
      <c r="CF1022" s="63"/>
      <c r="CG1022" s="63"/>
      <c r="CH1022" s="63"/>
      <c r="CI1022" s="120"/>
      <c r="CJ1022" s="120"/>
      <c r="CK1022" s="120"/>
      <c r="CL1022" s="120"/>
      <c r="CM1022" s="120"/>
      <c r="CN1022" s="120"/>
    </row>
    <row r="1023" spans="2:92" x14ac:dyDescent="0.25">
      <c r="B1023" s="63" t="str">
        <f t="shared" si="122"/>
        <v/>
      </c>
      <c r="R1023" s="63"/>
      <c r="S1023" s="63"/>
      <c r="T1023" s="63"/>
      <c r="U1023" s="63"/>
      <c r="V1023" s="63"/>
      <c r="W1023" s="63"/>
      <c r="X1023" s="63"/>
      <c r="Y1023" s="63"/>
      <c r="Z1023" s="63"/>
      <c r="AA1023" s="63"/>
      <c r="AB1023" s="63"/>
      <c r="AC1023" s="63"/>
      <c r="AD1023" s="63"/>
      <c r="AE1023" s="63"/>
      <c r="AF1023" s="63"/>
      <c r="AG1023" s="64"/>
      <c r="AH1023" s="63"/>
      <c r="AI1023" s="63"/>
      <c r="AJ1023" s="63"/>
      <c r="AK1023" s="63"/>
      <c r="AL1023" s="63"/>
      <c r="AM1023" s="63"/>
      <c r="AN1023" s="63"/>
      <c r="AO1023" s="63"/>
      <c r="AP1023" s="63"/>
      <c r="AQ1023" s="63"/>
      <c r="AR1023" s="63"/>
      <c r="AS1023" s="63"/>
      <c r="AT1023" s="63"/>
      <c r="AU1023" s="63"/>
      <c r="AV1023" s="63"/>
      <c r="AW1023" s="63"/>
      <c r="AX1023" s="63"/>
      <c r="AY1023" s="63"/>
      <c r="AZ1023" s="63"/>
      <c r="BA1023" s="63"/>
      <c r="BB1023" s="63"/>
      <c r="BC1023" s="63"/>
      <c r="BD1023" s="63"/>
      <c r="BE1023" s="63"/>
      <c r="BF1023" s="63"/>
      <c r="BG1023" s="63"/>
      <c r="BH1023" s="63"/>
      <c r="BI1023" s="63"/>
      <c r="BJ1023" s="63"/>
      <c r="BK1023" s="63"/>
      <c r="BL1023" s="63"/>
      <c r="BM1023" s="63"/>
      <c r="BN1023" s="63"/>
      <c r="BO1023" s="63"/>
      <c r="BP1023" s="63"/>
      <c r="BQ1023" s="63"/>
      <c r="BR1023" s="63"/>
      <c r="BS1023" s="63"/>
      <c r="BT1023" s="63"/>
      <c r="BU1023" s="63"/>
      <c r="BV1023" s="63"/>
      <c r="BW1023" s="63"/>
      <c r="BX1023" s="63"/>
      <c r="BY1023" s="63"/>
      <c r="BZ1023" s="63"/>
      <c r="CA1023" s="63"/>
      <c r="CB1023" s="63"/>
      <c r="CC1023" s="63"/>
      <c r="CD1023" s="63"/>
      <c r="CE1023" s="63"/>
      <c r="CF1023" s="63"/>
      <c r="CG1023" s="63"/>
      <c r="CH1023" s="63"/>
      <c r="CI1023" s="120"/>
      <c r="CJ1023" s="120"/>
      <c r="CK1023" s="120"/>
      <c r="CL1023" s="120"/>
      <c r="CM1023" s="120"/>
      <c r="CN1023" s="120"/>
    </row>
    <row r="1024" spans="2:92" x14ac:dyDescent="0.25">
      <c r="B1024" s="63" t="str">
        <f t="shared" ref="B1024:B1087" si="123">IF(C1024&lt;&gt;"",CONCATENATE(C1024,F1024,D1024,I1024),"")</f>
        <v/>
      </c>
      <c r="R1024" s="63"/>
      <c r="S1024" s="63"/>
      <c r="T1024" s="63"/>
      <c r="U1024" s="63"/>
      <c r="V1024" s="63"/>
      <c r="W1024" s="63"/>
      <c r="X1024" s="63"/>
      <c r="Y1024" s="63"/>
      <c r="Z1024" s="63"/>
      <c r="AA1024" s="63"/>
      <c r="AB1024" s="63"/>
      <c r="AC1024" s="63"/>
      <c r="AD1024" s="63"/>
      <c r="AE1024" s="63"/>
      <c r="AF1024" s="63"/>
      <c r="AG1024" s="64"/>
      <c r="AH1024" s="63"/>
      <c r="AI1024" s="63"/>
      <c r="AJ1024" s="63"/>
      <c r="AK1024" s="63"/>
      <c r="AL1024" s="63"/>
      <c r="AM1024" s="63"/>
      <c r="AN1024" s="63"/>
      <c r="AO1024" s="63"/>
      <c r="AP1024" s="63"/>
      <c r="AQ1024" s="63"/>
      <c r="AR1024" s="63"/>
      <c r="AS1024" s="63"/>
      <c r="AT1024" s="63"/>
      <c r="AU1024" s="63"/>
      <c r="AV1024" s="63"/>
      <c r="AW1024" s="63"/>
      <c r="AX1024" s="63"/>
      <c r="AY1024" s="63"/>
      <c r="AZ1024" s="63"/>
      <c r="BA1024" s="63"/>
      <c r="BB1024" s="63"/>
      <c r="BC1024" s="63"/>
      <c r="BD1024" s="63"/>
      <c r="BE1024" s="63"/>
      <c r="BF1024" s="63"/>
      <c r="BG1024" s="63"/>
      <c r="BH1024" s="63"/>
      <c r="BI1024" s="63"/>
      <c r="BJ1024" s="63"/>
      <c r="BK1024" s="63"/>
      <c r="BL1024" s="63"/>
      <c r="BM1024" s="63"/>
      <c r="BN1024" s="63"/>
      <c r="BO1024" s="63"/>
      <c r="BP1024" s="63"/>
      <c r="BQ1024" s="63"/>
      <c r="BR1024" s="63"/>
      <c r="BS1024" s="63"/>
      <c r="BT1024" s="63"/>
      <c r="BU1024" s="63"/>
      <c r="BV1024" s="63"/>
      <c r="BW1024" s="63"/>
      <c r="BX1024" s="63"/>
      <c r="BY1024" s="63"/>
      <c r="BZ1024" s="63"/>
      <c r="CA1024" s="63"/>
      <c r="CB1024" s="63"/>
      <c r="CC1024" s="63"/>
      <c r="CD1024" s="63"/>
      <c r="CE1024" s="63"/>
      <c r="CF1024" s="63"/>
      <c r="CG1024" s="63"/>
      <c r="CH1024" s="63"/>
      <c r="CI1024" s="120"/>
      <c r="CJ1024" s="120"/>
      <c r="CK1024" s="120"/>
      <c r="CL1024" s="120"/>
      <c r="CM1024" s="120"/>
      <c r="CN1024" s="120"/>
    </row>
    <row r="1025" spans="2:92" x14ac:dyDescent="0.25">
      <c r="B1025" s="63" t="str">
        <f t="shared" si="123"/>
        <v/>
      </c>
      <c r="R1025" s="63"/>
      <c r="S1025" s="63"/>
      <c r="T1025" s="63"/>
      <c r="U1025" s="63"/>
      <c r="V1025" s="63"/>
      <c r="W1025" s="63"/>
      <c r="X1025" s="63"/>
      <c r="Y1025" s="63"/>
      <c r="Z1025" s="63"/>
      <c r="AA1025" s="63"/>
      <c r="AB1025" s="63"/>
      <c r="AC1025" s="63"/>
      <c r="AD1025" s="63"/>
      <c r="AE1025" s="63"/>
      <c r="AF1025" s="63"/>
      <c r="AG1025" s="64"/>
      <c r="AH1025" s="63"/>
      <c r="AI1025" s="63"/>
      <c r="AJ1025" s="63"/>
      <c r="AK1025" s="63"/>
      <c r="AL1025" s="63"/>
      <c r="AM1025" s="63"/>
      <c r="AN1025" s="63"/>
      <c r="AO1025" s="63"/>
      <c r="AP1025" s="63"/>
      <c r="AQ1025" s="63"/>
      <c r="AR1025" s="63"/>
      <c r="AS1025" s="63"/>
      <c r="AT1025" s="63"/>
      <c r="AU1025" s="63"/>
      <c r="AV1025" s="63"/>
      <c r="AW1025" s="63"/>
      <c r="AX1025" s="63"/>
      <c r="AY1025" s="63"/>
      <c r="AZ1025" s="63"/>
      <c r="BA1025" s="63"/>
      <c r="BB1025" s="63"/>
      <c r="BC1025" s="63"/>
      <c r="BD1025" s="63"/>
      <c r="BE1025" s="63"/>
      <c r="BF1025" s="63"/>
      <c r="BG1025" s="63"/>
      <c r="BH1025" s="63"/>
      <c r="BI1025" s="63"/>
      <c r="BJ1025" s="63"/>
      <c r="BK1025" s="63"/>
      <c r="BL1025" s="63"/>
      <c r="BM1025" s="63"/>
      <c r="BN1025" s="63"/>
      <c r="BO1025" s="63"/>
      <c r="BP1025" s="63"/>
      <c r="BQ1025" s="63"/>
      <c r="BR1025" s="63"/>
      <c r="BS1025" s="63"/>
      <c r="BT1025" s="63"/>
      <c r="BU1025" s="63"/>
      <c r="BV1025" s="63"/>
      <c r="BW1025" s="63"/>
      <c r="BX1025" s="63"/>
      <c r="BY1025" s="63"/>
      <c r="BZ1025" s="63"/>
      <c r="CA1025" s="63"/>
      <c r="CB1025" s="63"/>
      <c r="CC1025" s="63"/>
      <c r="CD1025" s="63"/>
      <c r="CE1025" s="63"/>
      <c r="CF1025" s="63"/>
      <c r="CG1025" s="63"/>
      <c r="CH1025" s="63"/>
      <c r="CI1025" s="120"/>
      <c r="CJ1025" s="120"/>
      <c r="CK1025" s="120"/>
      <c r="CL1025" s="120"/>
      <c r="CM1025" s="120"/>
      <c r="CN1025" s="120"/>
    </row>
    <row r="1026" spans="2:92" x14ac:dyDescent="0.25">
      <c r="B1026" s="63" t="str">
        <f t="shared" si="123"/>
        <v/>
      </c>
      <c r="R1026" s="63"/>
      <c r="S1026" s="63"/>
      <c r="T1026" s="63"/>
      <c r="U1026" s="63"/>
      <c r="V1026" s="63"/>
      <c r="W1026" s="63"/>
      <c r="X1026" s="63"/>
      <c r="Y1026" s="63"/>
      <c r="Z1026" s="63"/>
      <c r="AA1026" s="63"/>
      <c r="AB1026" s="63"/>
      <c r="AC1026" s="63"/>
      <c r="AD1026" s="63"/>
      <c r="AE1026" s="63"/>
      <c r="AF1026" s="63"/>
      <c r="AG1026" s="64"/>
      <c r="AH1026" s="63"/>
      <c r="AI1026" s="63"/>
      <c r="AJ1026" s="63"/>
      <c r="AK1026" s="63"/>
      <c r="AL1026" s="63"/>
      <c r="AM1026" s="63"/>
      <c r="AN1026" s="63"/>
      <c r="AO1026" s="63"/>
      <c r="AP1026" s="63"/>
      <c r="AQ1026" s="63"/>
      <c r="AR1026" s="63"/>
      <c r="AS1026" s="63"/>
      <c r="AT1026" s="63"/>
      <c r="AU1026" s="63"/>
      <c r="AV1026" s="63"/>
      <c r="AW1026" s="63"/>
      <c r="AX1026" s="63"/>
      <c r="AY1026" s="63"/>
      <c r="AZ1026" s="63"/>
      <c r="BA1026" s="63"/>
      <c r="BB1026" s="63"/>
      <c r="BC1026" s="63"/>
      <c r="BD1026" s="63"/>
      <c r="BE1026" s="63"/>
      <c r="BF1026" s="63"/>
      <c r="BG1026" s="63"/>
      <c r="BH1026" s="63"/>
      <c r="BI1026" s="63"/>
      <c r="BJ1026" s="63"/>
      <c r="BK1026" s="63"/>
      <c r="BL1026" s="63"/>
      <c r="BM1026" s="63"/>
      <c r="BN1026" s="63"/>
      <c r="BO1026" s="63"/>
      <c r="BP1026" s="63"/>
      <c r="BQ1026" s="63"/>
      <c r="BR1026" s="63"/>
      <c r="BS1026" s="63"/>
      <c r="BT1026" s="63"/>
      <c r="BU1026" s="63"/>
      <c r="BV1026" s="63"/>
      <c r="BW1026" s="63"/>
      <c r="BX1026" s="63"/>
      <c r="BY1026" s="63"/>
      <c r="BZ1026" s="63"/>
      <c r="CA1026" s="63"/>
      <c r="CB1026" s="63"/>
      <c r="CC1026" s="63"/>
      <c r="CD1026" s="63"/>
      <c r="CE1026" s="63"/>
      <c r="CF1026" s="63"/>
      <c r="CG1026" s="63"/>
      <c r="CH1026" s="63"/>
      <c r="CI1026" s="120"/>
      <c r="CJ1026" s="120"/>
      <c r="CK1026" s="120"/>
      <c r="CL1026" s="120"/>
      <c r="CM1026" s="120"/>
      <c r="CN1026" s="120"/>
    </row>
    <row r="1027" spans="2:92" x14ac:dyDescent="0.25">
      <c r="B1027" s="63" t="str">
        <f t="shared" si="123"/>
        <v/>
      </c>
      <c r="R1027" s="63"/>
      <c r="S1027" s="63"/>
      <c r="T1027" s="63"/>
      <c r="U1027" s="63"/>
      <c r="V1027" s="63"/>
      <c r="W1027" s="63"/>
      <c r="X1027" s="63"/>
      <c r="Y1027" s="63"/>
      <c r="Z1027" s="63"/>
      <c r="AA1027" s="63"/>
      <c r="AB1027" s="63"/>
      <c r="AC1027" s="63"/>
      <c r="AD1027" s="63"/>
      <c r="AE1027" s="63"/>
      <c r="AF1027" s="63"/>
      <c r="AG1027" s="64"/>
      <c r="AH1027" s="63"/>
      <c r="AI1027" s="63"/>
      <c r="AJ1027" s="63"/>
      <c r="AK1027" s="63"/>
      <c r="AL1027" s="63"/>
      <c r="AM1027" s="63"/>
      <c r="AN1027" s="63"/>
      <c r="AO1027" s="63"/>
      <c r="AP1027" s="63"/>
      <c r="AQ1027" s="63"/>
      <c r="AR1027" s="63"/>
      <c r="AS1027" s="63"/>
      <c r="AT1027" s="63"/>
      <c r="AU1027" s="63"/>
      <c r="AV1027" s="63"/>
      <c r="AW1027" s="63"/>
      <c r="AX1027" s="63"/>
      <c r="AY1027" s="63"/>
      <c r="AZ1027" s="63"/>
      <c r="BA1027" s="63"/>
      <c r="BB1027" s="63"/>
      <c r="BC1027" s="63"/>
      <c r="BD1027" s="63"/>
      <c r="BE1027" s="63"/>
      <c r="BF1027" s="63"/>
      <c r="BG1027" s="63"/>
      <c r="BH1027" s="63"/>
      <c r="BI1027" s="63"/>
      <c r="BJ1027" s="63"/>
      <c r="BK1027" s="63"/>
      <c r="BL1027" s="63"/>
      <c r="BM1027" s="63"/>
      <c r="BN1027" s="63"/>
      <c r="BO1027" s="63"/>
      <c r="BP1027" s="63"/>
      <c r="BQ1027" s="63"/>
      <c r="BR1027" s="63"/>
      <c r="BS1027" s="63"/>
      <c r="BT1027" s="63"/>
      <c r="BU1027" s="63"/>
      <c r="BV1027" s="63"/>
      <c r="BW1027" s="63"/>
      <c r="BX1027" s="63"/>
      <c r="BY1027" s="63"/>
      <c r="BZ1027" s="63"/>
      <c r="CA1027" s="63"/>
      <c r="CB1027" s="63"/>
      <c r="CC1027" s="63"/>
      <c r="CD1027" s="63"/>
      <c r="CE1027" s="63"/>
      <c r="CF1027" s="63"/>
      <c r="CG1027" s="63"/>
      <c r="CH1027" s="63"/>
      <c r="CI1027" s="120"/>
      <c r="CJ1027" s="120"/>
      <c r="CK1027" s="120"/>
      <c r="CL1027" s="120"/>
      <c r="CM1027" s="120"/>
      <c r="CN1027" s="120"/>
    </row>
    <row r="1028" spans="2:92" x14ac:dyDescent="0.25">
      <c r="B1028" s="63" t="str">
        <f t="shared" si="123"/>
        <v/>
      </c>
      <c r="R1028" s="63"/>
      <c r="S1028" s="63"/>
      <c r="T1028" s="63"/>
      <c r="U1028" s="63"/>
      <c r="V1028" s="63"/>
      <c r="W1028" s="63"/>
      <c r="X1028" s="63"/>
      <c r="Y1028" s="63"/>
      <c r="Z1028" s="63"/>
      <c r="AA1028" s="63"/>
      <c r="AB1028" s="63"/>
      <c r="AC1028" s="63"/>
      <c r="AD1028" s="63"/>
      <c r="AE1028" s="63"/>
      <c r="AF1028" s="63"/>
      <c r="AG1028" s="64"/>
      <c r="AH1028" s="63"/>
      <c r="AI1028" s="63"/>
      <c r="AJ1028" s="63"/>
      <c r="AK1028" s="63"/>
      <c r="AL1028" s="63"/>
      <c r="AM1028" s="63"/>
      <c r="AN1028" s="63"/>
      <c r="AO1028" s="63"/>
      <c r="AP1028" s="63"/>
      <c r="AQ1028" s="63"/>
      <c r="AR1028" s="63"/>
      <c r="AS1028" s="63"/>
      <c r="AT1028" s="63"/>
      <c r="AU1028" s="63"/>
      <c r="AV1028" s="63"/>
      <c r="AW1028" s="63"/>
      <c r="AX1028" s="63"/>
      <c r="AY1028" s="63"/>
      <c r="AZ1028" s="63"/>
      <c r="BA1028" s="63"/>
      <c r="BB1028" s="63"/>
      <c r="BC1028" s="63"/>
      <c r="BD1028" s="63"/>
      <c r="BE1028" s="63"/>
      <c r="BF1028" s="63"/>
      <c r="BG1028" s="63"/>
      <c r="BH1028" s="63"/>
      <c r="BI1028" s="63"/>
      <c r="BJ1028" s="63"/>
      <c r="BK1028" s="63"/>
      <c r="BL1028" s="63"/>
      <c r="BM1028" s="63"/>
      <c r="BN1028" s="63"/>
      <c r="BO1028" s="63"/>
      <c r="BP1028" s="63"/>
      <c r="BQ1028" s="63"/>
      <c r="BR1028" s="63"/>
      <c r="BS1028" s="63"/>
      <c r="BT1028" s="63"/>
      <c r="BU1028" s="63"/>
      <c r="BV1028" s="63"/>
      <c r="BW1028" s="63"/>
      <c r="BX1028" s="63"/>
      <c r="BY1028" s="63"/>
      <c r="BZ1028" s="63"/>
      <c r="CA1028" s="63"/>
      <c r="CB1028" s="63"/>
      <c r="CC1028" s="63"/>
      <c r="CD1028" s="63"/>
      <c r="CE1028" s="63"/>
      <c r="CF1028" s="63"/>
      <c r="CG1028" s="63"/>
      <c r="CH1028" s="63"/>
      <c r="CI1028" s="120"/>
      <c r="CJ1028" s="120"/>
      <c r="CK1028" s="120"/>
      <c r="CL1028" s="120"/>
      <c r="CM1028" s="120"/>
      <c r="CN1028" s="120"/>
    </row>
    <row r="1029" spans="2:92" x14ac:dyDescent="0.25">
      <c r="B1029" s="63" t="str">
        <f t="shared" si="123"/>
        <v/>
      </c>
      <c r="R1029" s="63"/>
      <c r="S1029" s="63"/>
      <c r="T1029" s="63"/>
      <c r="U1029" s="63"/>
      <c r="V1029" s="63"/>
      <c r="W1029" s="63"/>
      <c r="X1029" s="63"/>
      <c r="Y1029" s="63"/>
      <c r="Z1029" s="63"/>
      <c r="AA1029" s="63"/>
      <c r="AB1029" s="63"/>
      <c r="AC1029" s="63"/>
      <c r="AD1029" s="63"/>
      <c r="AE1029" s="63"/>
      <c r="AF1029" s="63"/>
      <c r="AG1029" s="64"/>
      <c r="AH1029" s="63"/>
      <c r="AI1029" s="63"/>
      <c r="AJ1029" s="63"/>
      <c r="AK1029" s="63"/>
      <c r="AL1029" s="63"/>
      <c r="AM1029" s="63"/>
      <c r="AN1029" s="63"/>
      <c r="AO1029" s="63"/>
      <c r="AP1029" s="63"/>
      <c r="AQ1029" s="63"/>
      <c r="AR1029" s="63"/>
      <c r="AS1029" s="63"/>
      <c r="AT1029" s="63"/>
      <c r="AU1029" s="63"/>
      <c r="AV1029" s="63"/>
      <c r="AW1029" s="63"/>
      <c r="AX1029" s="63"/>
      <c r="AY1029" s="63"/>
      <c r="AZ1029" s="63"/>
      <c r="BA1029" s="63"/>
      <c r="BB1029" s="63"/>
      <c r="BC1029" s="63"/>
      <c r="BD1029" s="63"/>
      <c r="BE1029" s="63"/>
      <c r="BF1029" s="63"/>
      <c r="BG1029" s="63"/>
      <c r="BH1029" s="63"/>
      <c r="BI1029" s="63"/>
      <c r="BJ1029" s="63"/>
      <c r="BK1029" s="63"/>
      <c r="BL1029" s="63"/>
      <c r="BM1029" s="63"/>
      <c r="BN1029" s="63"/>
      <c r="BO1029" s="63"/>
      <c r="BP1029" s="63"/>
      <c r="BQ1029" s="63"/>
      <c r="BR1029" s="63"/>
      <c r="BS1029" s="63"/>
      <c r="BT1029" s="63"/>
      <c r="BU1029" s="63"/>
      <c r="BV1029" s="63"/>
      <c r="BW1029" s="63"/>
      <c r="BX1029" s="63"/>
      <c r="BY1029" s="63"/>
      <c r="BZ1029" s="63"/>
      <c r="CA1029" s="63"/>
      <c r="CB1029" s="63"/>
      <c r="CC1029" s="63"/>
      <c r="CD1029" s="63"/>
      <c r="CE1029" s="63"/>
      <c r="CF1029" s="63"/>
      <c r="CG1029" s="63"/>
      <c r="CH1029" s="63"/>
      <c r="CI1029" s="120"/>
      <c r="CJ1029" s="120"/>
      <c r="CK1029" s="120"/>
      <c r="CL1029" s="120"/>
      <c r="CM1029" s="120"/>
      <c r="CN1029" s="120"/>
    </row>
    <row r="1030" spans="2:92" x14ac:dyDescent="0.25">
      <c r="B1030" s="63" t="str">
        <f t="shared" si="123"/>
        <v/>
      </c>
      <c r="R1030" s="63"/>
      <c r="S1030" s="63"/>
      <c r="T1030" s="63"/>
      <c r="U1030" s="63"/>
      <c r="V1030" s="63"/>
      <c r="W1030" s="63"/>
      <c r="X1030" s="63"/>
      <c r="Y1030" s="63"/>
      <c r="Z1030" s="63"/>
      <c r="AA1030" s="63"/>
      <c r="AB1030" s="63"/>
      <c r="AC1030" s="63"/>
      <c r="AD1030" s="63"/>
      <c r="AE1030" s="63"/>
      <c r="AF1030" s="63"/>
      <c r="AG1030" s="64"/>
      <c r="AH1030" s="63"/>
      <c r="AI1030" s="63"/>
      <c r="AJ1030" s="63"/>
      <c r="AK1030" s="63"/>
      <c r="AL1030" s="63"/>
      <c r="AM1030" s="63"/>
      <c r="AN1030" s="63"/>
      <c r="AO1030" s="63"/>
      <c r="AP1030" s="63"/>
      <c r="AQ1030" s="63"/>
      <c r="AR1030" s="63"/>
      <c r="AS1030" s="63"/>
      <c r="AT1030" s="63"/>
      <c r="AU1030" s="63"/>
      <c r="AV1030" s="63"/>
      <c r="AW1030" s="63"/>
      <c r="AX1030" s="63"/>
      <c r="AY1030" s="63"/>
      <c r="AZ1030" s="63"/>
      <c r="BA1030" s="63"/>
      <c r="BB1030" s="63"/>
      <c r="BC1030" s="63"/>
      <c r="BD1030" s="63"/>
      <c r="BE1030" s="63"/>
      <c r="BF1030" s="63"/>
      <c r="BG1030" s="63"/>
      <c r="BH1030" s="63"/>
      <c r="BI1030" s="63"/>
      <c r="BJ1030" s="63"/>
      <c r="BK1030" s="63"/>
      <c r="BL1030" s="63"/>
      <c r="BM1030" s="63"/>
      <c r="BN1030" s="63"/>
      <c r="BO1030" s="63"/>
      <c r="BP1030" s="63"/>
      <c r="BQ1030" s="63"/>
      <c r="BR1030" s="63"/>
      <c r="BS1030" s="63"/>
      <c r="BT1030" s="63"/>
      <c r="BU1030" s="63"/>
      <c r="BV1030" s="63"/>
      <c r="BW1030" s="63"/>
      <c r="BX1030" s="63"/>
      <c r="BY1030" s="63"/>
      <c r="BZ1030" s="63"/>
      <c r="CA1030" s="63"/>
      <c r="CB1030" s="63"/>
      <c r="CC1030" s="63"/>
      <c r="CD1030" s="63"/>
      <c r="CE1030" s="63"/>
      <c r="CF1030" s="63"/>
      <c r="CG1030" s="63"/>
      <c r="CH1030" s="63"/>
      <c r="CI1030" s="120"/>
      <c r="CJ1030" s="120"/>
      <c r="CK1030" s="120"/>
      <c r="CL1030" s="120"/>
      <c r="CM1030" s="120"/>
      <c r="CN1030" s="120"/>
    </row>
    <row r="1031" spans="2:92" x14ac:dyDescent="0.25">
      <c r="B1031" s="63" t="str">
        <f t="shared" si="123"/>
        <v/>
      </c>
      <c r="R1031" s="63"/>
      <c r="S1031" s="63"/>
      <c r="T1031" s="63"/>
      <c r="U1031" s="63"/>
      <c r="V1031" s="63"/>
      <c r="W1031" s="63"/>
      <c r="X1031" s="63"/>
      <c r="Y1031" s="63"/>
      <c r="Z1031" s="63"/>
      <c r="AA1031" s="63"/>
      <c r="AB1031" s="63"/>
      <c r="AC1031" s="63"/>
      <c r="AD1031" s="63"/>
      <c r="AE1031" s="63"/>
      <c r="AF1031" s="63"/>
      <c r="AG1031" s="64"/>
      <c r="AH1031" s="63"/>
      <c r="AI1031" s="63"/>
      <c r="AJ1031" s="63"/>
      <c r="AK1031" s="63"/>
      <c r="AL1031" s="63"/>
      <c r="AM1031" s="63"/>
      <c r="AN1031" s="63"/>
      <c r="AO1031" s="63"/>
      <c r="AP1031" s="63"/>
      <c r="AQ1031" s="63"/>
      <c r="AR1031" s="63"/>
      <c r="AS1031" s="63"/>
      <c r="AT1031" s="63"/>
      <c r="AU1031" s="63"/>
      <c r="AV1031" s="63"/>
      <c r="AW1031" s="63"/>
      <c r="AX1031" s="63"/>
      <c r="AY1031" s="63"/>
      <c r="AZ1031" s="63"/>
      <c r="BA1031" s="63"/>
      <c r="BB1031" s="63"/>
      <c r="BC1031" s="63"/>
      <c r="BD1031" s="63"/>
      <c r="BE1031" s="63"/>
      <c r="BF1031" s="63"/>
      <c r="BG1031" s="63"/>
      <c r="BH1031" s="63"/>
      <c r="BI1031" s="63"/>
      <c r="BJ1031" s="63"/>
      <c r="BK1031" s="63"/>
      <c r="BL1031" s="63"/>
      <c r="BM1031" s="63"/>
      <c r="BN1031" s="63"/>
      <c r="BO1031" s="63"/>
      <c r="BP1031" s="63"/>
      <c r="BQ1031" s="63"/>
      <c r="BR1031" s="63"/>
      <c r="BS1031" s="63"/>
      <c r="BT1031" s="63"/>
      <c r="BU1031" s="63"/>
      <c r="BV1031" s="63"/>
      <c r="BW1031" s="63"/>
      <c r="BX1031" s="63"/>
      <c r="BY1031" s="63"/>
      <c r="BZ1031" s="63"/>
      <c r="CA1031" s="63"/>
      <c r="CB1031" s="63"/>
      <c r="CC1031" s="63"/>
      <c r="CD1031" s="63"/>
      <c r="CE1031" s="63"/>
      <c r="CF1031" s="63"/>
      <c r="CG1031" s="63"/>
      <c r="CH1031" s="63"/>
      <c r="CI1031" s="120"/>
      <c r="CJ1031" s="120"/>
      <c r="CK1031" s="120"/>
      <c r="CL1031" s="120"/>
      <c r="CM1031" s="120"/>
      <c r="CN1031" s="120"/>
    </row>
    <row r="1032" spans="2:92" x14ac:dyDescent="0.25">
      <c r="B1032" s="63" t="str">
        <f t="shared" si="123"/>
        <v/>
      </c>
      <c r="R1032" s="63"/>
      <c r="S1032" s="63"/>
      <c r="T1032" s="63"/>
      <c r="U1032" s="63"/>
      <c r="V1032" s="63"/>
      <c r="W1032" s="63"/>
      <c r="X1032" s="63"/>
      <c r="Y1032" s="63"/>
      <c r="Z1032" s="63"/>
      <c r="AA1032" s="63"/>
      <c r="AB1032" s="63"/>
      <c r="AC1032" s="63"/>
      <c r="AD1032" s="63"/>
      <c r="AE1032" s="63"/>
      <c r="AF1032" s="63"/>
      <c r="AG1032" s="64"/>
      <c r="AH1032" s="63"/>
      <c r="AI1032" s="63"/>
      <c r="AJ1032" s="63"/>
      <c r="AK1032" s="63"/>
      <c r="AL1032" s="63"/>
      <c r="AM1032" s="63"/>
      <c r="AN1032" s="63"/>
      <c r="AO1032" s="63"/>
      <c r="AP1032" s="63"/>
      <c r="AQ1032" s="63"/>
      <c r="AR1032" s="63"/>
      <c r="AS1032" s="63"/>
      <c r="AT1032" s="63"/>
      <c r="AU1032" s="63"/>
      <c r="AV1032" s="63"/>
      <c r="AW1032" s="63"/>
      <c r="AX1032" s="63"/>
      <c r="AY1032" s="63"/>
      <c r="AZ1032" s="63"/>
      <c r="BA1032" s="63"/>
      <c r="BB1032" s="63"/>
      <c r="BC1032" s="63"/>
      <c r="BD1032" s="63"/>
      <c r="BE1032" s="63"/>
      <c r="BF1032" s="63"/>
      <c r="BG1032" s="63"/>
      <c r="BH1032" s="63"/>
      <c r="BI1032" s="63"/>
      <c r="BJ1032" s="63"/>
      <c r="BK1032" s="63"/>
      <c r="BL1032" s="63"/>
      <c r="BM1032" s="63"/>
      <c r="BN1032" s="63"/>
      <c r="BO1032" s="63"/>
      <c r="BP1032" s="63"/>
      <c r="BQ1032" s="63"/>
      <c r="BR1032" s="63"/>
      <c r="BS1032" s="63"/>
      <c r="BT1032" s="63"/>
      <c r="BU1032" s="63"/>
      <c r="BV1032" s="63"/>
      <c r="BW1032" s="63"/>
      <c r="BX1032" s="63"/>
      <c r="BY1032" s="63"/>
      <c r="BZ1032" s="63"/>
      <c r="CA1032" s="63"/>
      <c r="CB1032" s="63"/>
      <c r="CC1032" s="63"/>
      <c r="CD1032" s="63"/>
      <c r="CE1032" s="63"/>
      <c r="CF1032" s="63"/>
      <c r="CG1032" s="63"/>
      <c r="CH1032" s="63"/>
      <c r="CI1032" s="120"/>
      <c r="CJ1032" s="120"/>
      <c r="CK1032" s="120"/>
      <c r="CL1032" s="120"/>
      <c r="CM1032" s="120"/>
      <c r="CN1032" s="120"/>
    </row>
    <row r="1033" spans="2:92" x14ac:dyDescent="0.25">
      <c r="B1033" s="63" t="str">
        <f t="shared" si="123"/>
        <v/>
      </c>
      <c r="R1033" s="63"/>
      <c r="S1033" s="63"/>
      <c r="T1033" s="63"/>
      <c r="U1033" s="63"/>
      <c r="V1033" s="63"/>
      <c r="W1033" s="63"/>
      <c r="X1033" s="63"/>
      <c r="Y1033" s="63"/>
      <c r="Z1033" s="63"/>
      <c r="AA1033" s="63"/>
      <c r="AB1033" s="63"/>
      <c r="AC1033" s="63"/>
      <c r="AD1033" s="63"/>
      <c r="AE1033" s="63"/>
      <c r="AF1033" s="63"/>
      <c r="AG1033" s="64"/>
      <c r="AH1033" s="63"/>
      <c r="AI1033" s="63"/>
      <c r="AJ1033" s="63"/>
      <c r="AK1033" s="63"/>
      <c r="AL1033" s="63"/>
      <c r="AM1033" s="63"/>
      <c r="AN1033" s="63"/>
      <c r="AO1033" s="63"/>
      <c r="AP1033" s="63"/>
      <c r="AQ1033" s="63"/>
      <c r="AR1033" s="63"/>
      <c r="AS1033" s="63"/>
      <c r="AT1033" s="63"/>
      <c r="AU1033" s="63"/>
      <c r="AV1033" s="63"/>
      <c r="AW1033" s="63"/>
      <c r="AX1033" s="63"/>
      <c r="AY1033" s="63"/>
      <c r="AZ1033" s="63"/>
      <c r="BA1033" s="63"/>
      <c r="BB1033" s="63"/>
      <c r="BC1033" s="63"/>
      <c r="BD1033" s="63"/>
      <c r="BE1033" s="63"/>
      <c r="BF1033" s="63"/>
      <c r="BG1033" s="63"/>
      <c r="BH1033" s="63"/>
      <c r="BI1033" s="63"/>
      <c r="BJ1033" s="63"/>
      <c r="BK1033" s="63"/>
      <c r="BL1033" s="63"/>
      <c r="BM1033" s="63"/>
      <c r="BN1033" s="63"/>
      <c r="BO1033" s="63"/>
      <c r="BP1033" s="63"/>
      <c r="BQ1033" s="63"/>
      <c r="BR1033" s="63"/>
      <c r="BS1033" s="63"/>
      <c r="BT1033" s="63"/>
      <c r="BU1033" s="63"/>
      <c r="BV1033" s="63"/>
      <c r="BW1033" s="63"/>
      <c r="BX1033" s="63"/>
      <c r="BY1033" s="63"/>
      <c r="BZ1033" s="63"/>
      <c r="CA1033" s="63"/>
      <c r="CB1033" s="63"/>
      <c r="CC1033" s="63"/>
      <c r="CD1033" s="63"/>
      <c r="CE1033" s="63"/>
      <c r="CF1033" s="63"/>
      <c r="CG1033" s="63"/>
      <c r="CH1033" s="63"/>
      <c r="CI1033" s="120"/>
      <c r="CJ1033" s="120"/>
      <c r="CK1033" s="120"/>
      <c r="CL1033" s="120"/>
      <c r="CM1033" s="120"/>
      <c r="CN1033" s="120"/>
    </row>
    <row r="1034" spans="2:92" x14ac:dyDescent="0.25">
      <c r="B1034" s="63" t="str">
        <f t="shared" si="123"/>
        <v/>
      </c>
      <c r="R1034" s="63"/>
      <c r="S1034" s="63"/>
      <c r="T1034" s="63"/>
      <c r="U1034" s="63"/>
      <c r="V1034" s="63"/>
      <c r="W1034" s="63"/>
      <c r="X1034" s="63"/>
      <c r="Y1034" s="63"/>
      <c r="Z1034" s="63"/>
      <c r="AA1034" s="63"/>
      <c r="AB1034" s="63"/>
      <c r="AC1034" s="63"/>
      <c r="AD1034" s="63"/>
      <c r="AE1034" s="63"/>
      <c r="AF1034" s="63"/>
      <c r="AG1034" s="64"/>
      <c r="AH1034" s="63"/>
      <c r="AI1034" s="63"/>
      <c r="AJ1034" s="63"/>
      <c r="AK1034" s="63"/>
      <c r="AL1034" s="63"/>
      <c r="AM1034" s="63"/>
      <c r="AN1034" s="63"/>
      <c r="AO1034" s="63"/>
      <c r="AP1034" s="63"/>
      <c r="AQ1034" s="63"/>
      <c r="AR1034" s="63"/>
      <c r="AS1034" s="63"/>
      <c r="AT1034" s="63"/>
      <c r="AU1034" s="63"/>
      <c r="AV1034" s="63"/>
      <c r="AW1034" s="63"/>
      <c r="AX1034" s="63"/>
      <c r="AY1034" s="63"/>
      <c r="AZ1034" s="63"/>
      <c r="BA1034" s="63"/>
      <c r="BB1034" s="63"/>
      <c r="BC1034" s="63"/>
      <c r="BD1034" s="63"/>
      <c r="BE1034" s="63"/>
      <c r="BF1034" s="63"/>
      <c r="BG1034" s="63"/>
      <c r="BH1034" s="63"/>
      <c r="BI1034" s="63"/>
      <c r="BJ1034" s="63"/>
      <c r="BK1034" s="63"/>
      <c r="BL1034" s="63"/>
      <c r="BM1034" s="63"/>
      <c r="BN1034" s="63"/>
      <c r="BO1034" s="63"/>
      <c r="BP1034" s="63"/>
      <c r="BQ1034" s="63"/>
      <c r="BR1034" s="63"/>
      <c r="BS1034" s="63"/>
      <c r="BT1034" s="63"/>
      <c r="BU1034" s="63"/>
      <c r="BV1034" s="63"/>
      <c r="BW1034" s="63"/>
      <c r="BX1034" s="63"/>
      <c r="BY1034" s="63"/>
      <c r="BZ1034" s="63"/>
      <c r="CA1034" s="63"/>
      <c r="CB1034" s="63"/>
      <c r="CC1034" s="63"/>
      <c r="CD1034" s="63"/>
      <c r="CE1034" s="63"/>
      <c r="CF1034" s="63"/>
      <c r="CG1034" s="63"/>
      <c r="CH1034" s="63"/>
      <c r="CI1034" s="120"/>
      <c r="CJ1034" s="120"/>
      <c r="CK1034" s="120"/>
      <c r="CL1034" s="120"/>
      <c r="CM1034" s="120"/>
      <c r="CN1034" s="120"/>
    </row>
    <row r="1035" spans="2:92" x14ac:dyDescent="0.25">
      <c r="B1035" s="63" t="str">
        <f t="shared" si="123"/>
        <v/>
      </c>
      <c r="R1035" s="63"/>
      <c r="S1035" s="63"/>
      <c r="T1035" s="63"/>
      <c r="U1035" s="63"/>
      <c r="V1035" s="63"/>
      <c r="W1035" s="63"/>
      <c r="X1035" s="63"/>
      <c r="Y1035" s="63"/>
      <c r="Z1035" s="63"/>
      <c r="AA1035" s="63"/>
      <c r="AB1035" s="63"/>
      <c r="AC1035" s="63"/>
      <c r="AD1035" s="63"/>
      <c r="AE1035" s="63"/>
      <c r="AF1035" s="63"/>
      <c r="AG1035" s="64"/>
      <c r="AH1035" s="63"/>
      <c r="AI1035" s="63"/>
      <c r="AJ1035" s="63"/>
      <c r="AK1035" s="63"/>
      <c r="AL1035" s="63"/>
      <c r="AM1035" s="63"/>
      <c r="AN1035" s="63"/>
      <c r="AO1035" s="63"/>
      <c r="AP1035" s="63"/>
      <c r="AQ1035" s="63"/>
      <c r="AR1035" s="63"/>
      <c r="AS1035" s="63"/>
      <c r="AT1035" s="63"/>
      <c r="AU1035" s="63"/>
      <c r="AV1035" s="63"/>
      <c r="AW1035" s="63"/>
      <c r="AX1035" s="63"/>
      <c r="AY1035" s="63"/>
      <c r="AZ1035" s="63"/>
      <c r="BA1035" s="63"/>
      <c r="BB1035" s="63"/>
      <c r="BC1035" s="63"/>
      <c r="BD1035" s="63"/>
      <c r="BE1035" s="63"/>
      <c r="BF1035" s="63"/>
      <c r="BG1035" s="63"/>
      <c r="BH1035" s="63"/>
      <c r="BI1035" s="63"/>
      <c r="BJ1035" s="63"/>
      <c r="BK1035" s="63"/>
      <c r="BL1035" s="63"/>
      <c r="BM1035" s="63"/>
      <c r="BN1035" s="63"/>
      <c r="BO1035" s="63"/>
      <c r="BP1035" s="63"/>
      <c r="BQ1035" s="63"/>
      <c r="BR1035" s="63"/>
      <c r="BS1035" s="63"/>
      <c r="BT1035" s="63"/>
      <c r="BU1035" s="63"/>
      <c r="BV1035" s="63"/>
      <c r="BW1035" s="63"/>
      <c r="BX1035" s="63"/>
      <c r="BY1035" s="63"/>
      <c r="BZ1035" s="63"/>
      <c r="CA1035" s="63"/>
      <c r="CB1035" s="63"/>
      <c r="CC1035" s="63"/>
      <c r="CD1035" s="63"/>
      <c r="CE1035" s="63"/>
      <c r="CF1035" s="63"/>
      <c r="CG1035" s="63"/>
      <c r="CH1035" s="63"/>
      <c r="CI1035" s="120"/>
      <c r="CJ1035" s="120"/>
      <c r="CK1035" s="120"/>
      <c r="CL1035" s="120"/>
      <c r="CM1035" s="120"/>
      <c r="CN1035" s="120"/>
    </row>
    <row r="1036" spans="2:92" x14ac:dyDescent="0.25">
      <c r="B1036" s="63" t="str">
        <f t="shared" si="123"/>
        <v/>
      </c>
      <c r="R1036" s="63"/>
      <c r="S1036" s="63"/>
      <c r="T1036" s="63"/>
      <c r="U1036" s="63"/>
      <c r="V1036" s="63"/>
      <c r="W1036" s="63"/>
      <c r="X1036" s="63"/>
      <c r="Y1036" s="63"/>
      <c r="Z1036" s="63"/>
      <c r="AA1036" s="63"/>
      <c r="AB1036" s="63"/>
      <c r="AC1036" s="63"/>
      <c r="AD1036" s="63"/>
      <c r="AE1036" s="63"/>
      <c r="AF1036" s="63"/>
      <c r="AG1036" s="64"/>
      <c r="AH1036" s="63"/>
      <c r="AI1036" s="63"/>
      <c r="AJ1036" s="63"/>
      <c r="AK1036" s="63"/>
      <c r="AL1036" s="63"/>
      <c r="AM1036" s="63"/>
      <c r="AN1036" s="63"/>
      <c r="AO1036" s="63"/>
      <c r="AP1036" s="63"/>
      <c r="AQ1036" s="63"/>
      <c r="AR1036" s="63"/>
      <c r="AS1036" s="63"/>
      <c r="AT1036" s="63"/>
      <c r="AU1036" s="63"/>
      <c r="AV1036" s="63"/>
      <c r="AW1036" s="63"/>
      <c r="AX1036" s="63"/>
      <c r="AY1036" s="63"/>
      <c r="AZ1036" s="63"/>
      <c r="BA1036" s="63"/>
      <c r="BB1036" s="63"/>
      <c r="BC1036" s="63"/>
      <c r="BD1036" s="63"/>
      <c r="BE1036" s="63"/>
      <c r="BF1036" s="63"/>
      <c r="BG1036" s="63"/>
      <c r="BH1036" s="63"/>
      <c r="BI1036" s="63"/>
      <c r="BJ1036" s="63"/>
      <c r="BK1036" s="63"/>
      <c r="BL1036" s="63"/>
      <c r="BM1036" s="63"/>
      <c r="BN1036" s="63"/>
      <c r="BO1036" s="63"/>
      <c r="BP1036" s="63"/>
      <c r="BQ1036" s="63"/>
      <c r="BR1036" s="63"/>
      <c r="BS1036" s="63"/>
      <c r="BT1036" s="63"/>
      <c r="BU1036" s="63"/>
      <c r="BV1036" s="63"/>
      <c r="BW1036" s="63"/>
      <c r="BX1036" s="63"/>
      <c r="BY1036" s="63"/>
      <c r="BZ1036" s="63"/>
      <c r="CA1036" s="63"/>
      <c r="CB1036" s="63"/>
      <c r="CC1036" s="63"/>
      <c r="CD1036" s="63"/>
      <c r="CE1036" s="63"/>
      <c r="CF1036" s="63"/>
      <c r="CG1036" s="63"/>
      <c r="CH1036" s="63"/>
      <c r="CI1036" s="120"/>
      <c r="CJ1036" s="120"/>
      <c r="CK1036" s="120"/>
      <c r="CL1036" s="120"/>
      <c r="CM1036" s="120"/>
      <c r="CN1036" s="120"/>
    </row>
    <row r="1037" spans="2:92" x14ac:dyDescent="0.25">
      <c r="B1037" s="63" t="str">
        <f t="shared" si="123"/>
        <v/>
      </c>
      <c r="R1037" s="63"/>
      <c r="S1037" s="63"/>
      <c r="T1037" s="63"/>
      <c r="U1037" s="63"/>
      <c r="V1037" s="63"/>
      <c r="W1037" s="63"/>
      <c r="X1037" s="63"/>
      <c r="Y1037" s="63"/>
      <c r="Z1037" s="63"/>
      <c r="AA1037" s="63"/>
      <c r="AB1037" s="63"/>
      <c r="AC1037" s="63"/>
      <c r="AD1037" s="63"/>
      <c r="AE1037" s="63"/>
      <c r="AF1037" s="63"/>
      <c r="AG1037" s="64"/>
      <c r="AH1037" s="63"/>
      <c r="AI1037" s="63"/>
      <c r="AJ1037" s="63"/>
      <c r="AK1037" s="63"/>
      <c r="AL1037" s="63"/>
      <c r="AM1037" s="63"/>
      <c r="AN1037" s="63"/>
      <c r="AO1037" s="63"/>
      <c r="AP1037" s="63"/>
      <c r="AQ1037" s="63"/>
      <c r="AR1037" s="63"/>
      <c r="AS1037" s="63"/>
      <c r="AT1037" s="63"/>
      <c r="AU1037" s="63"/>
      <c r="AV1037" s="63"/>
      <c r="AW1037" s="63"/>
      <c r="AX1037" s="63"/>
      <c r="AY1037" s="63"/>
      <c r="AZ1037" s="63"/>
      <c r="BA1037" s="63"/>
      <c r="BB1037" s="63"/>
      <c r="BC1037" s="63"/>
      <c r="BD1037" s="63"/>
      <c r="BE1037" s="63"/>
      <c r="BF1037" s="63"/>
      <c r="BG1037" s="63"/>
      <c r="BH1037" s="63"/>
      <c r="BI1037" s="63"/>
      <c r="BJ1037" s="63"/>
      <c r="BK1037" s="63"/>
      <c r="BL1037" s="63"/>
      <c r="BM1037" s="63"/>
      <c r="BN1037" s="63"/>
      <c r="BO1037" s="63"/>
      <c r="BP1037" s="63"/>
      <c r="BQ1037" s="63"/>
      <c r="BR1037" s="63"/>
      <c r="BS1037" s="63"/>
      <c r="BT1037" s="63"/>
      <c r="BU1037" s="63"/>
      <c r="BV1037" s="63"/>
      <c r="BW1037" s="63"/>
      <c r="BX1037" s="63"/>
      <c r="BY1037" s="63"/>
      <c r="BZ1037" s="63"/>
      <c r="CA1037" s="63"/>
      <c r="CB1037" s="63"/>
      <c r="CC1037" s="63"/>
      <c r="CD1037" s="63"/>
      <c r="CE1037" s="63"/>
      <c r="CF1037" s="63"/>
      <c r="CG1037" s="63"/>
      <c r="CH1037" s="63"/>
      <c r="CI1037" s="120"/>
      <c r="CJ1037" s="120"/>
      <c r="CK1037" s="120"/>
      <c r="CL1037" s="120"/>
      <c r="CM1037" s="120"/>
      <c r="CN1037" s="120"/>
    </row>
    <row r="1038" spans="2:92" x14ac:dyDescent="0.25">
      <c r="B1038" s="63" t="str">
        <f t="shared" si="123"/>
        <v/>
      </c>
      <c r="R1038" s="63"/>
      <c r="S1038" s="63"/>
      <c r="T1038" s="63"/>
      <c r="U1038" s="63"/>
      <c r="V1038" s="63"/>
      <c r="W1038" s="63"/>
      <c r="X1038" s="63"/>
      <c r="Y1038" s="63"/>
      <c r="Z1038" s="63"/>
      <c r="AA1038" s="63"/>
      <c r="AB1038" s="63"/>
      <c r="AC1038" s="63"/>
      <c r="AD1038" s="63"/>
      <c r="AE1038" s="63"/>
      <c r="AF1038" s="63"/>
      <c r="AG1038" s="64"/>
      <c r="AH1038" s="63"/>
      <c r="AI1038" s="63"/>
      <c r="AJ1038" s="63"/>
      <c r="AK1038" s="63"/>
      <c r="AL1038" s="63"/>
      <c r="AM1038" s="63"/>
      <c r="AN1038" s="63"/>
      <c r="AO1038" s="63"/>
      <c r="AP1038" s="63"/>
      <c r="AQ1038" s="63"/>
      <c r="AR1038" s="63"/>
      <c r="AS1038" s="63"/>
      <c r="AT1038" s="63"/>
      <c r="AU1038" s="63"/>
      <c r="AV1038" s="63"/>
      <c r="AW1038" s="63"/>
      <c r="AX1038" s="63"/>
      <c r="AY1038" s="63"/>
      <c r="AZ1038" s="63"/>
      <c r="BA1038" s="63"/>
      <c r="BB1038" s="63"/>
      <c r="BC1038" s="63"/>
      <c r="BD1038" s="63"/>
      <c r="BE1038" s="63"/>
      <c r="BF1038" s="63"/>
      <c r="BG1038" s="63"/>
      <c r="BH1038" s="63"/>
      <c r="BI1038" s="63"/>
      <c r="BJ1038" s="63"/>
      <c r="BK1038" s="63"/>
      <c r="BL1038" s="63"/>
      <c r="BM1038" s="63"/>
      <c r="BN1038" s="63"/>
      <c r="BO1038" s="63"/>
      <c r="BP1038" s="63"/>
      <c r="BQ1038" s="63"/>
      <c r="BR1038" s="63"/>
      <c r="BS1038" s="63"/>
      <c r="BT1038" s="63"/>
      <c r="BU1038" s="63"/>
      <c r="BV1038" s="63"/>
      <c r="BW1038" s="63"/>
      <c r="BX1038" s="63"/>
      <c r="BY1038" s="63"/>
      <c r="BZ1038" s="63"/>
      <c r="CA1038" s="63"/>
      <c r="CB1038" s="63"/>
      <c r="CC1038" s="63"/>
      <c r="CD1038" s="63"/>
      <c r="CE1038" s="63"/>
      <c r="CF1038" s="63"/>
      <c r="CG1038" s="63"/>
      <c r="CH1038" s="63"/>
      <c r="CI1038" s="120"/>
      <c r="CJ1038" s="120"/>
      <c r="CK1038" s="120"/>
      <c r="CL1038" s="120"/>
      <c r="CM1038" s="120"/>
      <c r="CN1038" s="120"/>
    </row>
    <row r="1039" spans="2:92" x14ac:dyDescent="0.25">
      <c r="B1039" s="63" t="str">
        <f t="shared" si="123"/>
        <v/>
      </c>
      <c r="R1039" s="63"/>
      <c r="S1039" s="63"/>
      <c r="T1039" s="63"/>
      <c r="U1039" s="63"/>
      <c r="V1039" s="63"/>
      <c r="W1039" s="63"/>
      <c r="X1039" s="63"/>
      <c r="Y1039" s="63"/>
      <c r="Z1039" s="63"/>
      <c r="AA1039" s="63"/>
      <c r="AB1039" s="63"/>
      <c r="AC1039" s="63"/>
      <c r="AD1039" s="63"/>
      <c r="AE1039" s="63"/>
      <c r="AF1039" s="63"/>
      <c r="AG1039" s="64"/>
      <c r="AH1039" s="63"/>
      <c r="AI1039" s="63"/>
      <c r="AJ1039" s="63"/>
      <c r="AK1039" s="63"/>
      <c r="AL1039" s="63"/>
      <c r="AM1039" s="63"/>
      <c r="AN1039" s="63"/>
      <c r="AO1039" s="63"/>
      <c r="AP1039" s="63"/>
      <c r="AQ1039" s="63"/>
      <c r="AR1039" s="63"/>
      <c r="AS1039" s="63"/>
      <c r="AT1039" s="63"/>
      <c r="AU1039" s="63"/>
      <c r="AV1039" s="63"/>
      <c r="AW1039" s="63"/>
      <c r="AX1039" s="63"/>
      <c r="AY1039" s="63"/>
      <c r="AZ1039" s="63"/>
      <c r="BA1039" s="63"/>
      <c r="BB1039" s="63"/>
      <c r="BC1039" s="63"/>
      <c r="BD1039" s="63"/>
      <c r="BE1039" s="63"/>
      <c r="BF1039" s="63"/>
      <c r="BG1039" s="63"/>
      <c r="BH1039" s="63"/>
      <c r="BI1039" s="63"/>
      <c r="BJ1039" s="63"/>
      <c r="BK1039" s="63"/>
      <c r="BL1039" s="63"/>
      <c r="BM1039" s="63"/>
      <c r="BN1039" s="63"/>
      <c r="BO1039" s="63"/>
      <c r="BP1039" s="63"/>
      <c r="BQ1039" s="63"/>
      <c r="BR1039" s="63"/>
      <c r="BS1039" s="63"/>
      <c r="BT1039" s="63"/>
      <c r="BU1039" s="63"/>
      <c r="BV1039" s="63"/>
      <c r="BW1039" s="63"/>
      <c r="BX1039" s="63"/>
      <c r="BY1039" s="63"/>
      <c r="BZ1039" s="63"/>
      <c r="CA1039" s="63"/>
      <c r="CB1039" s="63"/>
      <c r="CC1039" s="63"/>
      <c r="CD1039" s="63"/>
      <c r="CE1039" s="63"/>
      <c r="CF1039" s="63"/>
      <c r="CG1039" s="63"/>
      <c r="CH1039" s="63"/>
      <c r="CI1039" s="120"/>
      <c r="CJ1039" s="120"/>
      <c r="CK1039" s="120"/>
      <c r="CL1039" s="120"/>
      <c r="CM1039" s="120"/>
      <c r="CN1039" s="120"/>
    </row>
    <row r="1040" spans="2:92" x14ac:dyDescent="0.25">
      <c r="B1040" s="63" t="str">
        <f t="shared" si="123"/>
        <v/>
      </c>
      <c r="R1040" s="63"/>
      <c r="S1040" s="63"/>
      <c r="T1040" s="63"/>
      <c r="U1040" s="63"/>
      <c r="V1040" s="63"/>
      <c r="W1040" s="63"/>
      <c r="X1040" s="63"/>
      <c r="Y1040" s="63"/>
      <c r="Z1040" s="63"/>
      <c r="AA1040" s="63"/>
      <c r="AB1040" s="63"/>
      <c r="AC1040" s="63"/>
      <c r="AD1040" s="63"/>
      <c r="AE1040" s="63"/>
      <c r="AF1040" s="63"/>
      <c r="AG1040" s="64"/>
      <c r="AH1040" s="63"/>
      <c r="AI1040" s="63"/>
      <c r="AJ1040" s="63"/>
      <c r="AK1040" s="63"/>
      <c r="AL1040" s="63"/>
      <c r="AM1040" s="63"/>
      <c r="AN1040" s="63"/>
      <c r="AO1040" s="63"/>
      <c r="AP1040" s="63"/>
      <c r="AQ1040" s="63"/>
      <c r="AR1040" s="63"/>
      <c r="AS1040" s="63"/>
      <c r="AT1040" s="63"/>
      <c r="AU1040" s="63"/>
      <c r="AV1040" s="63"/>
      <c r="AW1040" s="63"/>
      <c r="AX1040" s="63"/>
      <c r="AY1040" s="63"/>
      <c r="AZ1040" s="63"/>
      <c r="BA1040" s="63"/>
      <c r="BB1040" s="63"/>
      <c r="BC1040" s="63"/>
      <c r="BD1040" s="63"/>
      <c r="BE1040" s="63"/>
      <c r="BF1040" s="63"/>
      <c r="BG1040" s="63"/>
      <c r="BH1040" s="63"/>
      <c r="BI1040" s="63"/>
      <c r="BJ1040" s="63"/>
      <c r="BK1040" s="63"/>
      <c r="BL1040" s="63"/>
      <c r="BM1040" s="63"/>
      <c r="BN1040" s="63"/>
      <c r="BO1040" s="63"/>
      <c r="BP1040" s="63"/>
      <c r="BQ1040" s="63"/>
      <c r="BR1040" s="63"/>
      <c r="BS1040" s="63"/>
      <c r="BT1040" s="63"/>
      <c r="BU1040" s="63"/>
      <c r="BV1040" s="63"/>
      <c r="BW1040" s="63"/>
      <c r="BX1040" s="63"/>
      <c r="BY1040" s="63"/>
      <c r="BZ1040" s="63"/>
      <c r="CA1040" s="63"/>
      <c r="CB1040" s="63"/>
      <c r="CC1040" s="63"/>
      <c r="CD1040" s="63"/>
      <c r="CE1040" s="63"/>
      <c r="CF1040" s="63"/>
      <c r="CG1040" s="63"/>
      <c r="CH1040" s="63"/>
      <c r="CI1040" s="120"/>
      <c r="CJ1040" s="120"/>
      <c r="CK1040" s="120"/>
      <c r="CL1040" s="120"/>
      <c r="CM1040" s="120"/>
      <c r="CN1040" s="120"/>
    </row>
    <row r="1041" spans="2:92" x14ac:dyDescent="0.25">
      <c r="B1041" s="63" t="str">
        <f t="shared" si="123"/>
        <v/>
      </c>
      <c r="R1041" s="63"/>
      <c r="S1041" s="63"/>
      <c r="T1041" s="63"/>
      <c r="U1041" s="63"/>
      <c r="V1041" s="63"/>
      <c r="W1041" s="63"/>
      <c r="X1041" s="63"/>
      <c r="Y1041" s="63"/>
      <c r="Z1041" s="63"/>
      <c r="AA1041" s="63"/>
      <c r="AB1041" s="63"/>
      <c r="AC1041" s="63"/>
      <c r="AD1041" s="63"/>
      <c r="AE1041" s="63"/>
      <c r="AF1041" s="63"/>
      <c r="AG1041" s="64"/>
      <c r="AH1041" s="63"/>
      <c r="AI1041" s="63"/>
      <c r="AJ1041" s="63"/>
      <c r="AK1041" s="63"/>
      <c r="AL1041" s="63"/>
      <c r="AM1041" s="63"/>
      <c r="AN1041" s="63"/>
      <c r="AO1041" s="63"/>
      <c r="AP1041" s="63"/>
      <c r="AQ1041" s="63"/>
      <c r="AR1041" s="63"/>
      <c r="AS1041" s="63"/>
      <c r="AT1041" s="63"/>
      <c r="AU1041" s="63"/>
      <c r="AV1041" s="63"/>
      <c r="AW1041" s="63"/>
      <c r="AX1041" s="63"/>
      <c r="AY1041" s="63"/>
      <c r="AZ1041" s="63"/>
      <c r="BA1041" s="63"/>
      <c r="BB1041" s="63"/>
      <c r="BC1041" s="63"/>
      <c r="BD1041" s="63"/>
      <c r="BE1041" s="63"/>
      <c r="BF1041" s="63"/>
      <c r="BG1041" s="63"/>
      <c r="BH1041" s="63"/>
      <c r="BI1041" s="63"/>
      <c r="BJ1041" s="63"/>
      <c r="BK1041" s="63"/>
      <c r="BL1041" s="63"/>
      <c r="BM1041" s="63"/>
      <c r="BN1041" s="63"/>
      <c r="BO1041" s="63"/>
      <c r="BP1041" s="63"/>
      <c r="BQ1041" s="63"/>
      <c r="BR1041" s="63"/>
      <c r="BS1041" s="63"/>
      <c r="BT1041" s="63"/>
      <c r="BU1041" s="63"/>
      <c r="BV1041" s="63"/>
      <c r="BW1041" s="63"/>
      <c r="BX1041" s="63"/>
      <c r="BY1041" s="63"/>
      <c r="BZ1041" s="63"/>
      <c r="CA1041" s="63"/>
      <c r="CB1041" s="63"/>
      <c r="CC1041" s="63"/>
      <c r="CD1041" s="63"/>
      <c r="CE1041" s="63"/>
      <c r="CF1041" s="63"/>
      <c r="CG1041" s="63"/>
      <c r="CH1041" s="63"/>
      <c r="CI1041" s="120"/>
      <c r="CJ1041" s="120"/>
      <c r="CK1041" s="120"/>
      <c r="CL1041" s="120"/>
      <c r="CM1041" s="120"/>
      <c r="CN1041" s="120"/>
    </row>
    <row r="1042" spans="2:92" x14ac:dyDescent="0.25">
      <c r="B1042" s="63" t="str">
        <f t="shared" si="123"/>
        <v/>
      </c>
      <c r="R1042" s="63"/>
      <c r="S1042" s="63"/>
      <c r="T1042" s="63"/>
      <c r="U1042" s="63"/>
      <c r="V1042" s="63"/>
      <c r="W1042" s="63"/>
      <c r="X1042" s="63"/>
      <c r="Y1042" s="63"/>
      <c r="Z1042" s="63"/>
      <c r="AA1042" s="63"/>
      <c r="AB1042" s="63"/>
      <c r="AC1042" s="63"/>
      <c r="AD1042" s="63"/>
      <c r="AE1042" s="63"/>
      <c r="AF1042" s="63"/>
      <c r="AG1042" s="64"/>
      <c r="AH1042" s="63"/>
      <c r="AI1042" s="63"/>
      <c r="AJ1042" s="63"/>
      <c r="AK1042" s="63"/>
      <c r="AL1042" s="63"/>
      <c r="AM1042" s="63"/>
      <c r="AN1042" s="63"/>
      <c r="AO1042" s="63"/>
      <c r="AP1042" s="63"/>
      <c r="AQ1042" s="63"/>
      <c r="AR1042" s="63"/>
      <c r="AS1042" s="63"/>
      <c r="AT1042" s="63"/>
      <c r="AU1042" s="63"/>
      <c r="AV1042" s="63"/>
      <c r="AW1042" s="63"/>
      <c r="AX1042" s="63"/>
      <c r="AY1042" s="63"/>
      <c r="AZ1042" s="63"/>
      <c r="BA1042" s="63"/>
      <c r="BB1042" s="63"/>
      <c r="BC1042" s="63"/>
      <c r="BD1042" s="63"/>
      <c r="BE1042" s="63"/>
      <c r="BF1042" s="63"/>
      <c r="BG1042" s="63"/>
      <c r="BH1042" s="63"/>
      <c r="BI1042" s="63"/>
      <c r="BJ1042" s="63"/>
      <c r="BK1042" s="63"/>
      <c r="BL1042" s="63"/>
      <c r="BM1042" s="63"/>
      <c r="BN1042" s="63"/>
      <c r="BO1042" s="63"/>
      <c r="BP1042" s="63"/>
      <c r="BQ1042" s="63"/>
      <c r="BR1042" s="63"/>
      <c r="BS1042" s="63"/>
      <c r="BT1042" s="63"/>
      <c r="BU1042" s="63"/>
      <c r="BV1042" s="63"/>
      <c r="BW1042" s="63"/>
      <c r="BX1042" s="63"/>
      <c r="BY1042" s="63"/>
      <c r="BZ1042" s="63"/>
      <c r="CA1042" s="63"/>
      <c r="CB1042" s="63"/>
      <c r="CC1042" s="63"/>
      <c r="CD1042" s="63"/>
      <c r="CE1042" s="63"/>
      <c r="CF1042" s="63"/>
      <c r="CG1042" s="63"/>
      <c r="CH1042" s="63"/>
      <c r="CI1042" s="120"/>
      <c r="CJ1042" s="120"/>
      <c r="CK1042" s="120"/>
      <c r="CL1042" s="120"/>
      <c r="CM1042" s="120"/>
      <c r="CN1042" s="120"/>
    </row>
    <row r="1043" spans="2:92" x14ac:dyDescent="0.25">
      <c r="B1043" s="63" t="str">
        <f t="shared" si="123"/>
        <v/>
      </c>
      <c r="R1043" s="63"/>
      <c r="S1043" s="63"/>
      <c r="T1043" s="63"/>
      <c r="U1043" s="63"/>
      <c r="V1043" s="63"/>
      <c r="W1043" s="63"/>
      <c r="X1043" s="63"/>
      <c r="Y1043" s="63"/>
      <c r="Z1043" s="63"/>
      <c r="AA1043" s="63"/>
      <c r="AB1043" s="63"/>
      <c r="AC1043" s="63"/>
      <c r="AD1043" s="63"/>
      <c r="AE1043" s="63"/>
      <c r="AF1043" s="63"/>
      <c r="AG1043" s="64"/>
      <c r="AH1043" s="63"/>
      <c r="AI1043" s="63"/>
      <c r="AJ1043" s="63"/>
      <c r="AK1043" s="63"/>
      <c r="AL1043" s="63"/>
      <c r="AM1043" s="63"/>
      <c r="AN1043" s="63"/>
      <c r="AO1043" s="63"/>
      <c r="AP1043" s="63"/>
      <c r="AQ1043" s="63"/>
      <c r="AR1043" s="63"/>
      <c r="AS1043" s="63"/>
      <c r="AT1043" s="63"/>
      <c r="AU1043" s="63"/>
      <c r="AV1043" s="63"/>
      <c r="AW1043" s="63"/>
      <c r="AX1043" s="63"/>
      <c r="AY1043" s="63"/>
      <c r="AZ1043" s="63"/>
      <c r="BA1043" s="63"/>
      <c r="BB1043" s="63"/>
      <c r="BC1043" s="63"/>
      <c r="BD1043" s="63"/>
      <c r="BE1043" s="63"/>
      <c r="BF1043" s="63"/>
      <c r="BG1043" s="63"/>
      <c r="BH1043" s="63"/>
      <c r="BI1043" s="63"/>
      <c r="BJ1043" s="63"/>
      <c r="BK1043" s="63"/>
      <c r="BL1043" s="63"/>
      <c r="BM1043" s="63"/>
      <c r="BN1043" s="63"/>
      <c r="BO1043" s="63"/>
      <c r="BP1043" s="63"/>
      <c r="BQ1043" s="63"/>
      <c r="BR1043" s="63"/>
      <c r="BS1043" s="63"/>
      <c r="BT1043" s="63"/>
      <c r="BU1043" s="63"/>
      <c r="BV1043" s="63"/>
      <c r="BW1043" s="63"/>
      <c r="BX1043" s="63"/>
      <c r="BY1043" s="63"/>
      <c r="BZ1043" s="63"/>
      <c r="CA1043" s="63"/>
      <c r="CB1043" s="63"/>
      <c r="CC1043" s="63"/>
      <c r="CD1043" s="63"/>
      <c r="CE1043" s="63"/>
      <c r="CF1043" s="63"/>
      <c r="CG1043" s="63"/>
      <c r="CH1043" s="63"/>
      <c r="CI1043" s="120"/>
      <c r="CJ1043" s="120"/>
      <c r="CK1043" s="120"/>
      <c r="CL1043" s="120"/>
      <c r="CM1043" s="120"/>
      <c r="CN1043" s="120"/>
    </row>
    <row r="1044" spans="2:92" x14ac:dyDescent="0.25">
      <c r="B1044" s="63" t="str">
        <f t="shared" si="123"/>
        <v/>
      </c>
      <c r="R1044" s="63"/>
      <c r="S1044" s="63"/>
      <c r="T1044" s="63"/>
      <c r="U1044" s="63"/>
      <c r="V1044" s="63"/>
      <c r="W1044" s="63"/>
      <c r="X1044" s="63"/>
      <c r="Y1044" s="63"/>
      <c r="Z1044" s="63"/>
      <c r="AA1044" s="63"/>
      <c r="AB1044" s="63"/>
      <c r="AC1044" s="63"/>
      <c r="AD1044" s="63"/>
      <c r="AE1044" s="63"/>
      <c r="AF1044" s="63"/>
      <c r="AG1044" s="64"/>
      <c r="AH1044" s="63"/>
      <c r="AI1044" s="63"/>
      <c r="AJ1044" s="63"/>
      <c r="AK1044" s="63"/>
      <c r="AL1044" s="63"/>
      <c r="AM1044" s="63"/>
      <c r="AN1044" s="63"/>
      <c r="AO1044" s="63"/>
      <c r="AP1044" s="63"/>
      <c r="AQ1044" s="63"/>
      <c r="AR1044" s="63"/>
      <c r="AS1044" s="63"/>
      <c r="AT1044" s="63"/>
      <c r="AU1044" s="63"/>
      <c r="AV1044" s="63"/>
      <c r="AW1044" s="63"/>
      <c r="AX1044" s="63"/>
      <c r="AY1044" s="63"/>
      <c r="AZ1044" s="63"/>
      <c r="BA1044" s="63"/>
      <c r="BB1044" s="63"/>
      <c r="BC1044" s="63"/>
      <c r="BD1044" s="63"/>
      <c r="BE1044" s="63"/>
      <c r="BF1044" s="63"/>
      <c r="BG1044" s="63"/>
      <c r="BH1044" s="63"/>
      <c r="BI1044" s="63"/>
      <c r="BJ1044" s="63"/>
      <c r="BK1044" s="63"/>
      <c r="BL1044" s="63"/>
      <c r="BM1044" s="63"/>
      <c r="BN1044" s="63"/>
      <c r="BO1044" s="63"/>
      <c r="BP1044" s="63"/>
      <c r="BQ1044" s="63"/>
      <c r="BR1044" s="63"/>
      <c r="BS1044" s="63"/>
      <c r="BT1044" s="63"/>
      <c r="BU1044" s="63"/>
      <c r="BV1044" s="63"/>
      <c r="BW1044" s="63"/>
      <c r="BX1044" s="63"/>
      <c r="BY1044" s="63"/>
      <c r="BZ1044" s="63"/>
      <c r="CA1044" s="63"/>
      <c r="CB1044" s="63"/>
      <c r="CC1044" s="63"/>
      <c r="CD1044" s="63"/>
      <c r="CE1044" s="63"/>
      <c r="CF1044" s="63"/>
      <c r="CG1044" s="63"/>
      <c r="CH1044" s="63"/>
      <c r="CI1044" s="120"/>
      <c r="CJ1044" s="120"/>
      <c r="CK1044" s="120"/>
      <c r="CL1044" s="120"/>
      <c r="CM1044" s="120"/>
      <c r="CN1044" s="120"/>
    </row>
    <row r="1045" spans="2:92" x14ac:dyDescent="0.25">
      <c r="B1045" s="63" t="str">
        <f t="shared" si="123"/>
        <v/>
      </c>
      <c r="R1045" s="63"/>
      <c r="S1045" s="63"/>
      <c r="T1045" s="63"/>
      <c r="U1045" s="63"/>
      <c r="V1045" s="63"/>
      <c r="W1045" s="63"/>
      <c r="X1045" s="63"/>
      <c r="Y1045" s="63"/>
      <c r="Z1045" s="63"/>
      <c r="AA1045" s="63"/>
      <c r="AB1045" s="63"/>
      <c r="AC1045" s="63"/>
      <c r="AD1045" s="63"/>
      <c r="AE1045" s="63"/>
      <c r="AF1045" s="63"/>
      <c r="AG1045" s="64"/>
      <c r="AH1045" s="63"/>
      <c r="AI1045" s="63"/>
      <c r="AJ1045" s="63"/>
      <c r="AK1045" s="63"/>
      <c r="AL1045" s="63"/>
      <c r="AM1045" s="63"/>
      <c r="AN1045" s="63"/>
      <c r="AO1045" s="63"/>
      <c r="AP1045" s="63"/>
      <c r="AQ1045" s="63"/>
      <c r="AR1045" s="63"/>
      <c r="AS1045" s="63"/>
      <c r="AT1045" s="63"/>
      <c r="AU1045" s="63"/>
      <c r="AV1045" s="63"/>
      <c r="AW1045" s="63"/>
      <c r="AX1045" s="63"/>
      <c r="AY1045" s="63"/>
      <c r="AZ1045" s="63"/>
      <c r="BA1045" s="63"/>
      <c r="BB1045" s="63"/>
      <c r="BC1045" s="63"/>
      <c r="BD1045" s="63"/>
      <c r="BE1045" s="63"/>
      <c r="BF1045" s="63"/>
      <c r="BG1045" s="63"/>
      <c r="BH1045" s="63"/>
      <c r="BI1045" s="63"/>
      <c r="BJ1045" s="63"/>
      <c r="BK1045" s="63"/>
      <c r="BL1045" s="63"/>
      <c r="BM1045" s="63"/>
      <c r="BN1045" s="63"/>
      <c r="BO1045" s="63"/>
      <c r="BP1045" s="63"/>
      <c r="BQ1045" s="63"/>
      <c r="BR1045" s="63"/>
      <c r="BS1045" s="63"/>
      <c r="BT1045" s="63"/>
      <c r="BU1045" s="63"/>
      <c r="BV1045" s="63"/>
      <c r="BW1045" s="63"/>
      <c r="BX1045" s="63"/>
      <c r="BY1045" s="63"/>
      <c r="BZ1045" s="63"/>
      <c r="CA1045" s="63"/>
      <c r="CB1045" s="63"/>
      <c r="CC1045" s="63"/>
      <c r="CD1045" s="63"/>
      <c r="CE1045" s="63"/>
      <c r="CF1045" s="63"/>
      <c r="CG1045" s="63"/>
      <c r="CH1045" s="63"/>
      <c r="CI1045" s="120"/>
      <c r="CJ1045" s="120"/>
      <c r="CK1045" s="120"/>
      <c r="CL1045" s="120"/>
      <c r="CM1045" s="120"/>
      <c r="CN1045" s="120"/>
    </row>
    <row r="1046" spans="2:92" x14ac:dyDescent="0.25">
      <c r="B1046" s="63" t="str">
        <f t="shared" si="123"/>
        <v/>
      </c>
      <c r="R1046" s="63"/>
      <c r="S1046" s="63"/>
      <c r="T1046" s="63"/>
      <c r="U1046" s="63"/>
      <c r="V1046" s="63"/>
      <c r="W1046" s="63"/>
      <c r="X1046" s="63"/>
      <c r="Y1046" s="63"/>
      <c r="Z1046" s="63"/>
      <c r="AA1046" s="63"/>
      <c r="AB1046" s="63"/>
      <c r="AC1046" s="63"/>
      <c r="AD1046" s="63"/>
      <c r="AE1046" s="63"/>
      <c r="AF1046" s="63"/>
      <c r="AG1046" s="64"/>
      <c r="AH1046" s="63"/>
      <c r="AI1046" s="63"/>
      <c r="AJ1046" s="63"/>
      <c r="AK1046" s="63"/>
      <c r="AL1046" s="63"/>
      <c r="AM1046" s="63"/>
      <c r="AN1046" s="63"/>
      <c r="AO1046" s="63"/>
      <c r="AP1046" s="63"/>
      <c r="AQ1046" s="63"/>
      <c r="AR1046" s="63"/>
      <c r="AS1046" s="63"/>
      <c r="AT1046" s="63"/>
      <c r="AU1046" s="63"/>
      <c r="AV1046" s="63"/>
      <c r="AW1046" s="63"/>
      <c r="AX1046" s="63"/>
      <c r="AY1046" s="63"/>
      <c r="AZ1046" s="63"/>
      <c r="BA1046" s="63"/>
      <c r="BB1046" s="63"/>
      <c r="BC1046" s="63"/>
      <c r="BD1046" s="63"/>
      <c r="BE1046" s="63"/>
      <c r="BF1046" s="63"/>
      <c r="BG1046" s="63"/>
      <c r="BH1046" s="63"/>
      <c r="BI1046" s="63"/>
      <c r="BJ1046" s="63"/>
      <c r="BK1046" s="63"/>
      <c r="BL1046" s="63"/>
      <c r="BM1046" s="63"/>
      <c r="BN1046" s="63"/>
      <c r="BO1046" s="63"/>
      <c r="BP1046" s="63"/>
      <c r="BQ1046" s="63"/>
      <c r="BR1046" s="63"/>
      <c r="BS1046" s="63"/>
      <c r="BT1046" s="63"/>
      <c r="BU1046" s="63"/>
      <c r="BV1046" s="63"/>
      <c r="BW1046" s="63"/>
      <c r="BX1046" s="63"/>
      <c r="BY1046" s="63"/>
      <c r="BZ1046" s="63"/>
      <c r="CA1046" s="63"/>
      <c r="CB1046" s="63"/>
      <c r="CC1046" s="63"/>
      <c r="CD1046" s="63"/>
      <c r="CE1046" s="63"/>
      <c r="CF1046" s="63"/>
      <c r="CG1046" s="63"/>
      <c r="CH1046" s="63"/>
      <c r="CI1046" s="120"/>
      <c r="CJ1046" s="120"/>
      <c r="CK1046" s="120"/>
      <c r="CL1046" s="120"/>
      <c r="CM1046" s="120"/>
      <c r="CN1046" s="120"/>
    </row>
    <row r="1047" spans="2:92" x14ac:dyDescent="0.25">
      <c r="B1047" s="63" t="str">
        <f t="shared" si="123"/>
        <v/>
      </c>
      <c r="R1047" s="63"/>
      <c r="S1047" s="63"/>
      <c r="T1047" s="63"/>
      <c r="U1047" s="63"/>
      <c r="V1047" s="63"/>
      <c r="W1047" s="63"/>
      <c r="X1047" s="63"/>
      <c r="Y1047" s="63"/>
      <c r="Z1047" s="63"/>
      <c r="AA1047" s="63"/>
      <c r="AB1047" s="63"/>
      <c r="AC1047" s="63"/>
      <c r="AD1047" s="63"/>
      <c r="AE1047" s="63"/>
      <c r="AF1047" s="63"/>
      <c r="AG1047" s="64"/>
      <c r="AH1047" s="63"/>
      <c r="AI1047" s="63"/>
      <c r="AJ1047" s="63"/>
      <c r="AK1047" s="63"/>
      <c r="AL1047" s="63"/>
      <c r="AM1047" s="63"/>
      <c r="AN1047" s="63"/>
      <c r="AO1047" s="63"/>
      <c r="AP1047" s="63"/>
      <c r="AQ1047" s="63"/>
      <c r="AR1047" s="63"/>
      <c r="AS1047" s="63"/>
      <c r="AT1047" s="63"/>
      <c r="AU1047" s="63"/>
      <c r="AV1047" s="63"/>
      <c r="AW1047" s="63"/>
      <c r="AX1047" s="63"/>
      <c r="AY1047" s="63"/>
      <c r="AZ1047" s="63"/>
      <c r="BA1047" s="63"/>
      <c r="BB1047" s="63"/>
      <c r="BC1047" s="63"/>
      <c r="BD1047" s="63"/>
      <c r="BE1047" s="63"/>
      <c r="BF1047" s="63"/>
      <c r="BG1047" s="63"/>
      <c r="BH1047" s="63"/>
      <c r="BI1047" s="63"/>
      <c r="BJ1047" s="63"/>
      <c r="BK1047" s="63"/>
      <c r="BL1047" s="63"/>
      <c r="BM1047" s="63"/>
      <c r="BN1047" s="63"/>
      <c r="BO1047" s="63"/>
      <c r="BP1047" s="63"/>
      <c r="BQ1047" s="63"/>
      <c r="BR1047" s="63"/>
      <c r="BS1047" s="63"/>
      <c r="BT1047" s="63"/>
      <c r="BU1047" s="63"/>
      <c r="BV1047" s="63"/>
      <c r="BW1047" s="63"/>
      <c r="BX1047" s="63"/>
      <c r="BY1047" s="63"/>
      <c r="BZ1047" s="63"/>
      <c r="CA1047" s="63"/>
      <c r="CB1047" s="63"/>
      <c r="CC1047" s="63"/>
      <c r="CD1047" s="63"/>
      <c r="CE1047" s="63"/>
      <c r="CF1047" s="63"/>
      <c r="CG1047" s="63"/>
      <c r="CH1047" s="63"/>
      <c r="CI1047" s="120"/>
      <c r="CJ1047" s="120"/>
      <c r="CK1047" s="120"/>
      <c r="CL1047" s="120"/>
      <c r="CM1047" s="120"/>
      <c r="CN1047" s="120"/>
    </row>
    <row r="1048" spans="2:92" x14ac:dyDescent="0.25">
      <c r="B1048" s="63" t="str">
        <f t="shared" si="123"/>
        <v/>
      </c>
      <c r="R1048" s="63"/>
      <c r="S1048" s="63"/>
      <c r="T1048" s="63"/>
      <c r="U1048" s="63"/>
      <c r="V1048" s="63"/>
      <c r="W1048" s="63"/>
      <c r="X1048" s="63"/>
      <c r="Y1048" s="63"/>
      <c r="Z1048" s="63"/>
      <c r="AA1048" s="63"/>
      <c r="AB1048" s="63"/>
      <c r="AC1048" s="63"/>
      <c r="AD1048" s="63"/>
      <c r="AE1048" s="63"/>
      <c r="AF1048" s="63"/>
      <c r="AG1048" s="64"/>
      <c r="AH1048" s="63"/>
      <c r="AI1048" s="63"/>
      <c r="AJ1048" s="63"/>
      <c r="AK1048" s="63"/>
      <c r="AL1048" s="63"/>
      <c r="AM1048" s="63"/>
      <c r="AN1048" s="63"/>
      <c r="AO1048" s="63"/>
      <c r="AP1048" s="63"/>
      <c r="AQ1048" s="63"/>
      <c r="AR1048" s="63"/>
      <c r="AS1048" s="63"/>
      <c r="AT1048" s="63"/>
      <c r="AU1048" s="63"/>
      <c r="AV1048" s="63"/>
      <c r="AW1048" s="63"/>
      <c r="AX1048" s="63"/>
      <c r="AY1048" s="63"/>
      <c r="AZ1048" s="63"/>
      <c r="BA1048" s="63"/>
      <c r="BB1048" s="63"/>
      <c r="BC1048" s="63"/>
      <c r="BD1048" s="63"/>
      <c r="BE1048" s="63"/>
      <c r="BF1048" s="63"/>
      <c r="BG1048" s="63"/>
      <c r="BH1048" s="63"/>
      <c r="BI1048" s="63"/>
      <c r="BJ1048" s="63"/>
      <c r="BK1048" s="63"/>
      <c r="BL1048" s="63"/>
      <c r="BM1048" s="63"/>
      <c r="BN1048" s="63"/>
      <c r="BO1048" s="63"/>
      <c r="BP1048" s="63"/>
      <c r="BQ1048" s="63"/>
      <c r="BR1048" s="63"/>
      <c r="BS1048" s="63"/>
      <c r="BT1048" s="63"/>
      <c r="BU1048" s="63"/>
      <c r="BV1048" s="63"/>
      <c r="BW1048" s="63"/>
      <c r="BX1048" s="63"/>
      <c r="BY1048" s="63"/>
      <c r="BZ1048" s="63"/>
      <c r="CA1048" s="63"/>
      <c r="CB1048" s="63"/>
      <c r="CC1048" s="63"/>
      <c r="CD1048" s="63"/>
      <c r="CE1048" s="63"/>
      <c r="CF1048" s="63"/>
      <c r="CG1048" s="63"/>
      <c r="CH1048" s="63"/>
      <c r="CI1048" s="120"/>
      <c r="CJ1048" s="120"/>
      <c r="CK1048" s="120"/>
      <c r="CL1048" s="120"/>
      <c r="CM1048" s="120"/>
      <c r="CN1048" s="120"/>
    </row>
    <row r="1049" spans="2:92" x14ac:dyDescent="0.25">
      <c r="B1049" s="63" t="str">
        <f t="shared" si="123"/>
        <v/>
      </c>
      <c r="R1049" s="63"/>
      <c r="S1049" s="63"/>
      <c r="T1049" s="63"/>
      <c r="U1049" s="63"/>
      <c r="V1049" s="63"/>
      <c r="W1049" s="63"/>
      <c r="X1049" s="63"/>
      <c r="Y1049" s="63"/>
      <c r="Z1049" s="63"/>
      <c r="AA1049" s="63"/>
      <c r="AB1049" s="63"/>
      <c r="AC1049" s="63"/>
      <c r="AD1049" s="63"/>
      <c r="AE1049" s="63"/>
      <c r="AF1049" s="63"/>
      <c r="AG1049" s="64"/>
      <c r="AH1049" s="63"/>
      <c r="AI1049" s="63"/>
      <c r="AJ1049" s="63"/>
      <c r="AK1049" s="63"/>
      <c r="AL1049" s="63"/>
      <c r="AM1049" s="63"/>
      <c r="AN1049" s="63"/>
      <c r="AO1049" s="63"/>
      <c r="AP1049" s="63"/>
      <c r="AQ1049" s="63"/>
      <c r="AR1049" s="63"/>
      <c r="AS1049" s="63"/>
      <c r="AT1049" s="63"/>
      <c r="AU1049" s="63"/>
      <c r="AV1049" s="63"/>
      <c r="AW1049" s="63"/>
      <c r="AX1049" s="63"/>
      <c r="AY1049" s="63"/>
      <c r="AZ1049" s="63"/>
      <c r="BA1049" s="63"/>
      <c r="BB1049" s="63"/>
      <c r="BC1049" s="63"/>
      <c r="BD1049" s="63"/>
      <c r="BE1049" s="63"/>
      <c r="BF1049" s="63"/>
      <c r="BG1049" s="63"/>
      <c r="BH1049" s="63"/>
      <c r="BI1049" s="63"/>
      <c r="BJ1049" s="63"/>
      <c r="BK1049" s="63"/>
      <c r="BL1049" s="63"/>
      <c r="BM1049" s="63"/>
      <c r="BN1049" s="63"/>
      <c r="BO1049" s="63"/>
      <c r="BP1049" s="63"/>
      <c r="BQ1049" s="63"/>
      <c r="BR1049" s="63"/>
      <c r="BS1049" s="63"/>
      <c r="BT1049" s="63"/>
      <c r="BU1049" s="63"/>
      <c r="BV1049" s="63"/>
      <c r="BW1049" s="63"/>
      <c r="BX1049" s="63"/>
      <c r="BY1049" s="63"/>
      <c r="BZ1049" s="63"/>
      <c r="CA1049" s="63"/>
      <c r="CB1049" s="63"/>
      <c r="CC1049" s="63"/>
      <c r="CD1049" s="63"/>
      <c r="CE1049" s="63"/>
      <c r="CF1049" s="63"/>
      <c r="CG1049" s="63"/>
      <c r="CH1049" s="63"/>
      <c r="CI1049" s="120"/>
      <c r="CJ1049" s="120"/>
      <c r="CK1049" s="120"/>
      <c r="CL1049" s="120"/>
      <c r="CM1049" s="120"/>
      <c r="CN1049" s="120"/>
    </row>
    <row r="1050" spans="2:92" x14ac:dyDescent="0.25">
      <c r="B1050" s="63" t="str">
        <f t="shared" si="123"/>
        <v/>
      </c>
      <c r="R1050" s="63"/>
      <c r="S1050" s="63"/>
      <c r="T1050" s="63"/>
      <c r="U1050" s="63"/>
      <c r="V1050" s="63"/>
      <c r="W1050" s="63"/>
      <c r="X1050" s="63"/>
      <c r="Y1050" s="63"/>
      <c r="Z1050" s="63"/>
      <c r="AA1050" s="63"/>
      <c r="AB1050" s="63"/>
      <c r="AC1050" s="63"/>
      <c r="AD1050" s="63"/>
      <c r="AE1050" s="63"/>
      <c r="AF1050" s="63"/>
      <c r="AG1050" s="64"/>
      <c r="AH1050" s="63"/>
      <c r="AI1050" s="63"/>
      <c r="AJ1050" s="63"/>
      <c r="AK1050" s="63"/>
      <c r="AL1050" s="63"/>
      <c r="AM1050" s="63"/>
      <c r="AN1050" s="63"/>
      <c r="AO1050" s="63"/>
      <c r="AP1050" s="63"/>
      <c r="AQ1050" s="63"/>
      <c r="AR1050" s="63"/>
      <c r="AS1050" s="63"/>
      <c r="AT1050" s="63"/>
      <c r="AU1050" s="63"/>
      <c r="AV1050" s="63"/>
      <c r="AW1050" s="63"/>
      <c r="AX1050" s="63"/>
      <c r="AY1050" s="63"/>
      <c r="AZ1050" s="63"/>
      <c r="BA1050" s="63"/>
      <c r="BB1050" s="63"/>
      <c r="BC1050" s="63"/>
      <c r="BD1050" s="63"/>
      <c r="BE1050" s="63"/>
      <c r="BF1050" s="63"/>
      <c r="BG1050" s="63"/>
      <c r="BH1050" s="63"/>
      <c r="BI1050" s="63"/>
      <c r="BJ1050" s="63"/>
      <c r="BK1050" s="63"/>
      <c r="BL1050" s="63"/>
      <c r="BM1050" s="63"/>
      <c r="BN1050" s="63"/>
      <c r="BO1050" s="63"/>
      <c r="BP1050" s="63"/>
      <c r="BQ1050" s="63"/>
      <c r="BR1050" s="63"/>
      <c r="BS1050" s="63"/>
      <c r="BT1050" s="63"/>
      <c r="BU1050" s="63"/>
      <c r="BV1050" s="63"/>
      <c r="BW1050" s="63"/>
      <c r="BX1050" s="63"/>
      <c r="BY1050" s="63"/>
      <c r="BZ1050" s="63"/>
      <c r="CA1050" s="63"/>
      <c r="CB1050" s="63"/>
      <c r="CC1050" s="63"/>
      <c r="CD1050" s="63"/>
      <c r="CE1050" s="63"/>
      <c r="CF1050" s="63"/>
      <c r="CG1050" s="63"/>
      <c r="CH1050" s="63"/>
      <c r="CI1050" s="120"/>
      <c r="CJ1050" s="120"/>
      <c r="CK1050" s="120"/>
      <c r="CL1050" s="120"/>
      <c r="CM1050" s="120"/>
      <c r="CN1050" s="120"/>
    </row>
    <row r="1051" spans="2:92" x14ac:dyDescent="0.25">
      <c r="B1051" s="63" t="str">
        <f t="shared" si="123"/>
        <v/>
      </c>
      <c r="R1051" s="63"/>
      <c r="S1051" s="63"/>
      <c r="T1051" s="63"/>
      <c r="U1051" s="63"/>
      <c r="V1051" s="63"/>
      <c r="W1051" s="63"/>
      <c r="X1051" s="63"/>
      <c r="Y1051" s="63"/>
      <c r="Z1051" s="63"/>
      <c r="AA1051" s="63"/>
      <c r="AB1051" s="63"/>
      <c r="AC1051" s="63"/>
      <c r="AD1051" s="63"/>
      <c r="AE1051" s="63"/>
      <c r="AF1051" s="63"/>
      <c r="AG1051" s="64"/>
      <c r="AH1051" s="63"/>
      <c r="AI1051" s="63"/>
      <c r="AJ1051" s="63"/>
      <c r="AK1051" s="63"/>
      <c r="AL1051" s="63"/>
      <c r="AM1051" s="63"/>
      <c r="AN1051" s="63"/>
      <c r="AO1051" s="63"/>
      <c r="AP1051" s="63"/>
      <c r="AQ1051" s="63"/>
      <c r="AR1051" s="63"/>
      <c r="AS1051" s="63"/>
      <c r="AT1051" s="63"/>
      <c r="AU1051" s="63"/>
      <c r="AV1051" s="63"/>
      <c r="AW1051" s="63"/>
      <c r="AX1051" s="63"/>
      <c r="AY1051" s="63"/>
      <c r="AZ1051" s="63"/>
      <c r="BA1051" s="63"/>
      <c r="BB1051" s="63"/>
      <c r="BC1051" s="63"/>
      <c r="BD1051" s="63"/>
      <c r="BE1051" s="63"/>
      <c r="BF1051" s="63"/>
      <c r="BG1051" s="63"/>
      <c r="BH1051" s="63"/>
      <c r="BI1051" s="63"/>
      <c r="BJ1051" s="63"/>
      <c r="BK1051" s="63"/>
      <c r="BL1051" s="63"/>
      <c r="BM1051" s="63"/>
      <c r="BN1051" s="63"/>
      <c r="BO1051" s="63"/>
      <c r="BP1051" s="63"/>
      <c r="BQ1051" s="63"/>
      <c r="BR1051" s="63"/>
      <c r="BS1051" s="63"/>
      <c r="BT1051" s="63"/>
      <c r="BU1051" s="63"/>
      <c r="BV1051" s="63"/>
      <c r="BW1051" s="63"/>
      <c r="BX1051" s="63"/>
      <c r="BY1051" s="63"/>
      <c r="BZ1051" s="63"/>
      <c r="CA1051" s="63"/>
      <c r="CB1051" s="63"/>
      <c r="CC1051" s="63"/>
      <c r="CD1051" s="63"/>
      <c r="CE1051" s="63"/>
      <c r="CF1051" s="63"/>
      <c r="CG1051" s="63"/>
      <c r="CH1051" s="63"/>
      <c r="CI1051" s="120"/>
      <c r="CJ1051" s="120"/>
      <c r="CK1051" s="120"/>
      <c r="CL1051" s="120"/>
      <c r="CM1051" s="120"/>
      <c r="CN1051" s="120"/>
    </row>
    <row r="1052" spans="2:92" x14ac:dyDescent="0.25">
      <c r="B1052" s="63" t="str">
        <f t="shared" si="123"/>
        <v/>
      </c>
      <c r="R1052" s="63"/>
      <c r="S1052" s="63"/>
      <c r="T1052" s="63"/>
      <c r="U1052" s="63"/>
      <c r="V1052" s="63"/>
      <c r="W1052" s="63"/>
      <c r="X1052" s="63"/>
      <c r="Y1052" s="63"/>
      <c r="Z1052" s="63"/>
      <c r="AA1052" s="63"/>
      <c r="AB1052" s="63"/>
      <c r="AC1052" s="63"/>
      <c r="AD1052" s="63"/>
      <c r="AE1052" s="63"/>
      <c r="AF1052" s="63"/>
      <c r="AG1052" s="64"/>
      <c r="AH1052" s="63"/>
      <c r="AI1052" s="63"/>
      <c r="AJ1052" s="63"/>
      <c r="AK1052" s="63"/>
      <c r="AL1052" s="63"/>
      <c r="AM1052" s="63"/>
      <c r="AN1052" s="63"/>
      <c r="AO1052" s="63"/>
      <c r="AP1052" s="63"/>
      <c r="AQ1052" s="63"/>
      <c r="AR1052" s="63"/>
      <c r="AS1052" s="63"/>
      <c r="AT1052" s="63"/>
      <c r="AU1052" s="63"/>
      <c r="AV1052" s="63"/>
      <c r="AW1052" s="63"/>
      <c r="AX1052" s="63"/>
      <c r="AY1052" s="63"/>
      <c r="AZ1052" s="63"/>
      <c r="BA1052" s="63"/>
      <c r="BB1052" s="63"/>
      <c r="BC1052" s="63"/>
      <c r="BD1052" s="63"/>
      <c r="BE1052" s="63"/>
      <c r="BF1052" s="63"/>
      <c r="BG1052" s="63"/>
      <c r="BH1052" s="63"/>
      <c r="BI1052" s="63"/>
      <c r="BJ1052" s="63"/>
      <c r="BK1052" s="63"/>
      <c r="BL1052" s="63"/>
      <c r="BM1052" s="63"/>
      <c r="BN1052" s="63"/>
      <c r="BO1052" s="63"/>
      <c r="BP1052" s="63"/>
      <c r="BQ1052" s="63"/>
      <c r="BR1052" s="63"/>
      <c r="BS1052" s="63"/>
      <c r="BT1052" s="63"/>
      <c r="BU1052" s="63"/>
      <c r="BV1052" s="63"/>
      <c r="BW1052" s="63"/>
      <c r="BX1052" s="63"/>
      <c r="BY1052" s="63"/>
      <c r="BZ1052" s="63"/>
      <c r="CA1052" s="63"/>
      <c r="CB1052" s="63"/>
      <c r="CC1052" s="63"/>
      <c r="CD1052" s="63"/>
      <c r="CE1052" s="63"/>
      <c r="CF1052" s="63"/>
      <c r="CG1052" s="63"/>
      <c r="CH1052" s="63"/>
      <c r="CI1052" s="120"/>
      <c r="CJ1052" s="120"/>
      <c r="CK1052" s="120"/>
      <c r="CL1052" s="120"/>
      <c r="CM1052" s="120"/>
      <c r="CN1052" s="120"/>
    </row>
    <row r="1053" spans="2:92" x14ac:dyDescent="0.25">
      <c r="B1053" s="63" t="str">
        <f t="shared" si="123"/>
        <v/>
      </c>
      <c r="R1053" s="63"/>
      <c r="S1053" s="63"/>
      <c r="T1053" s="63"/>
      <c r="U1053" s="63"/>
      <c r="V1053" s="63"/>
      <c r="W1053" s="63"/>
      <c r="X1053" s="63"/>
      <c r="Y1053" s="63"/>
      <c r="Z1053" s="63"/>
      <c r="AA1053" s="63"/>
      <c r="AB1053" s="63"/>
      <c r="AC1053" s="63"/>
      <c r="AD1053" s="63"/>
      <c r="AE1053" s="63"/>
      <c r="AF1053" s="63"/>
      <c r="AG1053" s="64"/>
      <c r="AH1053" s="63"/>
      <c r="AI1053" s="63"/>
      <c r="AJ1053" s="63"/>
      <c r="AK1053" s="63"/>
      <c r="AL1053" s="63"/>
      <c r="AM1053" s="63"/>
      <c r="AN1053" s="63"/>
      <c r="AO1053" s="63"/>
      <c r="AP1053" s="63"/>
      <c r="AQ1053" s="63"/>
      <c r="AR1053" s="63"/>
      <c r="AS1053" s="63"/>
      <c r="AT1053" s="63"/>
      <c r="AU1053" s="63"/>
      <c r="AV1053" s="63"/>
      <c r="AW1053" s="63"/>
      <c r="AX1053" s="63"/>
      <c r="AY1053" s="63"/>
      <c r="AZ1053" s="63"/>
      <c r="BA1053" s="63"/>
      <c r="BB1053" s="63"/>
      <c r="BC1053" s="63"/>
      <c r="BD1053" s="63"/>
      <c r="BE1053" s="63"/>
      <c r="BF1053" s="63"/>
      <c r="BG1053" s="63"/>
      <c r="BH1053" s="63"/>
      <c r="BI1053" s="63"/>
      <c r="BJ1053" s="63"/>
      <c r="BK1053" s="63"/>
      <c r="BL1053" s="63"/>
      <c r="BM1053" s="63"/>
      <c r="BN1053" s="63"/>
      <c r="BO1053" s="63"/>
      <c r="BP1053" s="63"/>
      <c r="BQ1053" s="63"/>
      <c r="BR1053" s="63"/>
      <c r="BS1053" s="63"/>
      <c r="BT1053" s="63"/>
      <c r="BU1053" s="63"/>
      <c r="BV1053" s="63"/>
      <c r="BW1053" s="63"/>
      <c r="BX1053" s="63"/>
      <c r="BY1053" s="63"/>
      <c r="BZ1053" s="63"/>
      <c r="CA1053" s="63"/>
      <c r="CB1053" s="63"/>
      <c r="CC1053" s="63"/>
      <c r="CD1053" s="63"/>
      <c r="CE1053" s="63"/>
      <c r="CF1053" s="63"/>
      <c r="CG1053" s="63"/>
      <c r="CH1053" s="63"/>
      <c r="CI1053" s="120"/>
      <c r="CJ1053" s="120"/>
      <c r="CK1053" s="120"/>
      <c r="CL1053" s="120"/>
      <c r="CM1053" s="120"/>
      <c r="CN1053" s="120"/>
    </row>
    <row r="1054" spans="2:92" x14ac:dyDescent="0.25">
      <c r="B1054" s="63" t="str">
        <f t="shared" si="123"/>
        <v/>
      </c>
      <c r="R1054" s="63"/>
      <c r="S1054" s="63"/>
      <c r="T1054" s="63"/>
      <c r="U1054" s="63"/>
      <c r="V1054" s="63"/>
      <c r="W1054" s="63"/>
      <c r="X1054" s="63"/>
      <c r="Y1054" s="63"/>
      <c r="Z1054" s="63"/>
      <c r="AA1054" s="63"/>
      <c r="AB1054" s="63"/>
      <c r="AC1054" s="63"/>
      <c r="AD1054" s="63"/>
      <c r="AE1054" s="63"/>
      <c r="AF1054" s="63"/>
      <c r="AG1054" s="64"/>
      <c r="AH1054" s="63"/>
      <c r="AI1054" s="63"/>
      <c r="AJ1054" s="63"/>
      <c r="AK1054" s="63"/>
      <c r="AL1054" s="63"/>
      <c r="AM1054" s="63"/>
      <c r="AN1054" s="63"/>
      <c r="AO1054" s="63"/>
      <c r="AP1054" s="63"/>
      <c r="AQ1054" s="63"/>
      <c r="AR1054" s="63"/>
      <c r="AS1054" s="63"/>
      <c r="AT1054" s="63"/>
      <c r="AU1054" s="63"/>
      <c r="AV1054" s="63"/>
      <c r="AW1054" s="63"/>
      <c r="AX1054" s="63"/>
      <c r="AY1054" s="63"/>
      <c r="AZ1054" s="63"/>
      <c r="BA1054" s="63"/>
      <c r="BB1054" s="63"/>
      <c r="BC1054" s="63"/>
      <c r="BD1054" s="63"/>
      <c r="BE1054" s="63"/>
      <c r="BF1054" s="63"/>
      <c r="BG1054" s="63"/>
      <c r="BH1054" s="63"/>
      <c r="BI1054" s="63"/>
      <c r="BJ1054" s="63"/>
      <c r="BK1054" s="63"/>
      <c r="BL1054" s="63"/>
      <c r="BM1054" s="63"/>
      <c r="BN1054" s="63"/>
      <c r="BO1054" s="63"/>
      <c r="BP1054" s="63"/>
      <c r="BQ1054" s="63"/>
      <c r="BR1054" s="63"/>
      <c r="BS1054" s="63"/>
      <c r="BT1054" s="63"/>
      <c r="BU1054" s="63"/>
      <c r="BV1054" s="63"/>
      <c r="BW1054" s="63"/>
      <c r="BX1054" s="63"/>
      <c r="BY1054" s="63"/>
      <c r="BZ1054" s="63"/>
      <c r="CA1054" s="63"/>
      <c r="CB1054" s="63"/>
      <c r="CC1054" s="63"/>
      <c r="CD1054" s="63"/>
      <c r="CE1054" s="63"/>
      <c r="CF1054" s="63"/>
      <c r="CG1054" s="63"/>
      <c r="CH1054" s="63"/>
      <c r="CI1054" s="120"/>
      <c r="CJ1054" s="120"/>
      <c r="CK1054" s="120"/>
      <c r="CL1054" s="120"/>
      <c r="CM1054" s="120"/>
      <c r="CN1054" s="120"/>
    </row>
    <row r="1055" spans="2:92" x14ac:dyDescent="0.25">
      <c r="B1055" s="63" t="str">
        <f t="shared" si="123"/>
        <v/>
      </c>
      <c r="R1055" s="63"/>
      <c r="S1055" s="63"/>
      <c r="T1055" s="63"/>
      <c r="U1055" s="63"/>
      <c r="V1055" s="63"/>
      <c r="W1055" s="63"/>
      <c r="X1055" s="63"/>
      <c r="Y1055" s="63"/>
      <c r="Z1055" s="63"/>
      <c r="AA1055" s="63"/>
      <c r="AB1055" s="63"/>
      <c r="AC1055" s="63"/>
      <c r="AD1055" s="63"/>
      <c r="AE1055" s="63"/>
      <c r="AF1055" s="63"/>
      <c r="AG1055" s="64"/>
      <c r="AH1055" s="63"/>
      <c r="AI1055" s="63"/>
      <c r="AJ1055" s="63"/>
      <c r="AK1055" s="63"/>
      <c r="AL1055" s="63"/>
      <c r="AM1055" s="63"/>
      <c r="AN1055" s="63"/>
      <c r="AO1055" s="63"/>
      <c r="AP1055" s="63"/>
      <c r="AQ1055" s="63"/>
      <c r="AR1055" s="63"/>
      <c r="AS1055" s="63"/>
      <c r="AT1055" s="63"/>
      <c r="AU1055" s="63"/>
      <c r="AV1055" s="63"/>
      <c r="AW1055" s="63"/>
      <c r="AX1055" s="63"/>
      <c r="AY1055" s="63"/>
      <c r="AZ1055" s="63"/>
      <c r="BA1055" s="63"/>
      <c r="BB1055" s="63"/>
      <c r="BC1055" s="63"/>
      <c r="BD1055" s="63"/>
      <c r="BE1055" s="63"/>
      <c r="BF1055" s="63"/>
      <c r="BG1055" s="63"/>
      <c r="BH1055" s="63"/>
      <c r="BI1055" s="63"/>
      <c r="BJ1055" s="63"/>
      <c r="BK1055" s="63"/>
      <c r="BL1055" s="63"/>
      <c r="BM1055" s="63"/>
      <c r="BN1055" s="63"/>
      <c r="BO1055" s="63"/>
      <c r="BP1055" s="63"/>
      <c r="BQ1055" s="63"/>
      <c r="BR1055" s="63"/>
      <c r="BS1055" s="63"/>
      <c r="BT1055" s="63"/>
      <c r="BU1055" s="63"/>
      <c r="BV1055" s="63"/>
      <c r="BW1055" s="63"/>
      <c r="BX1055" s="63"/>
      <c r="BY1055" s="63"/>
      <c r="BZ1055" s="63"/>
      <c r="CA1055" s="63"/>
      <c r="CB1055" s="63"/>
      <c r="CC1055" s="63"/>
      <c r="CD1055" s="63"/>
      <c r="CE1055" s="63"/>
      <c r="CF1055" s="63"/>
      <c r="CG1055" s="63"/>
      <c r="CH1055" s="63"/>
      <c r="CI1055" s="120"/>
      <c r="CJ1055" s="120"/>
      <c r="CK1055" s="120"/>
      <c r="CL1055" s="120"/>
      <c r="CM1055" s="120"/>
      <c r="CN1055" s="120"/>
    </row>
    <row r="1056" spans="2:92" x14ac:dyDescent="0.25">
      <c r="B1056" s="63" t="str">
        <f t="shared" si="123"/>
        <v/>
      </c>
      <c r="R1056" s="63"/>
      <c r="S1056" s="63"/>
      <c r="T1056" s="63"/>
      <c r="U1056" s="63"/>
      <c r="V1056" s="63"/>
      <c r="W1056" s="63"/>
      <c r="X1056" s="63"/>
      <c r="Y1056" s="63"/>
      <c r="Z1056" s="63"/>
      <c r="AA1056" s="63"/>
      <c r="AB1056" s="63"/>
      <c r="AC1056" s="63"/>
      <c r="AD1056" s="63"/>
      <c r="AE1056" s="63"/>
      <c r="AF1056" s="63"/>
      <c r="AG1056" s="64"/>
      <c r="AH1056" s="63"/>
      <c r="AI1056" s="63"/>
      <c r="AJ1056" s="63"/>
      <c r="AK1056" s="63"/>
      <c r="AL1056" s="63"/>
      <c r="AM1056" s="63"/>
      <c r="AN1056" s="63"/>
      <c r="AO1056" s="63"/>
      <c r="AP1056" s="63"/>
      <c r="AQ1056" s="63"/>
      <c r="AR1056" s="63"/>
      <c r="AS1056" s="63"/>
      <c r="AT1056" s="63"/>
      <c r="AU1056" s="63"/>
      <c r="AV1056" s="63"/>
      <c r="AW1056" s="63"/>
      <c r="AX1056" s="63"/>
      <c r="AY1056" s="63"/>
      <c r="AZ1056" s="63"/>
      <c r="BA1056" s="63"/>
      <c r="BB1056" s="63"/>
      <c r="BC1056" s="63"/>
      <c r="BD1056" s="63"/>
      <c r="BE1056" s="63"/>
      <c r="BF1056" s="63"/>
      <c r="BG1056" s="63"/>
      <c r="BH1056" s="63"/>
      <c r="BI1056" s="63"/>
      <c r="BJ1056" s="63"/>
      <c r="BK1056" s="63"/>
      <c r="BL1056" s="63"/>
      <c r="BM1056" s="63"/>
      <c r="BN1056" s="63"/>
      <c r="BO1056" s="63"/>
      <c r="BP1056" s="63"/>
      <c r="BQ1056" s="63"/>
      <c r="BR1056" s="63"/>
      <c r="BS1056" s="63"/>
      <c r="BT1056" s="63"/>
      <c r="BU1056" s="63"/>
      <c r="BV1056" s="63"/>
      <c r="BW1056" s="63"/>
      <c r="BX1056" s="63"/>
      <c r="BY1056" s="63"/>
      <c r="BZ1056" s="63"/>
      <c r="CA1056" s="63"/>
      <c r="CB1056" s="63"/>
      <c r="CC1056" s="63"/>
      <c r="CD1056" s="63"/>
      <c r="CE1056" s="63"/>
      <c r="CF1056" s="63"/>
      <c r="CG1056" s="63"/>
      <c r="CH1056" s="63"/>
      <c r="CI1056" s="120"/>
      <c r="CJ1056" s="120"/>
      <c r="CK1056" s="120"/>
      <c r="CL1056" s="120"/>
      <c r="CM1056" s="120"/>
      <c r="CN1056" s="120"/>
    </row>
    <row r="1057" spans="2:92" x14ac:dyDescent="0.25">
      <c r="B1057" s="63" t="str">
        <f t="shared" si="123"/>
        <v/>
      </c>
      <c r="R1057" s="63"/>
      <c r="S1057" s="63"/>
      <c r="T1057" s="63"/>
      <c r="U1057" s="63"/>
      <c r="V1057" s="63"/>
      <c r="W1057" s="63"/>
      <c r="X1057" s="63"/>
      <c r="Y1057" s="63"/>
      <c r="Z1057" s="63"/>
      <c r="AA1057" s="63"/>
      <c r="AB1057" s="63"/>
      <c r="AC1057" s="63"/>
      <c r="AD1057" s="63"/>
      <c r="AE1057" s="63"/>
      <c r="AF1057" s="63"/>
      <c r="AG1057" s="64"/>
      <c r="AH1057" s="63"/>
      <c r="AI1057" s="63"/>
      <c r="AJ1057" s="63"/>
      <c r="AK1057" s="63"/>
      <c r="AL1057" s="63"/>
      <c r="AM1057" s="63"/>
      <c r="AN1057" s="63"/>
      <c r="AO1057" s="63"/>
      <c r="AP1057" s="63"/>
      <c r="AQ1057" s="63"/>
      <c r="AR1057" s="63"/>
      <c r="AS1057" s="63"/>
      <c r="AT1057" s="63"/>
      <c r="AU1057" s="63"/>
      <c r="AV1057" s="63"/>
      <c r="AW1057" s="63"/>
      <c r="AX1057" s="63"/>
      <c r="AY1057" s="63"/>
      <c r="AZ1057" s="63"/>
      <c r="BA1057" s="63"/>
      <c r="BB1057" s="63"/>
      <c r="BC1057" s="63"/>
      <c r="BD1057" s="63"/>
      <c r="BE1057" s="63"/>
      <c r="BF1057" s="63"/>
      <c r="BG1057" s="63"/>
      <c r="BH1057" s="63"/>
      <c r="BI1057" s="63"/>
      <c r="BJ1057" s="63"/>
      <c r="BK1057" s="63"/>
      <c r="BL1057" s="63"/>
      <c r="BM1057" s="63"/>
      <c r="BN1057" s="63"/>
      <c r="BO1057" s="63"/>
      <c r="BP1057" s="63"/>
      <c r="BQ1057" s="63"/>
      <c r="BR1057" s="63"/>
      <c r="BS1057" s="63"/>
      <c r="BT1057" s="63"/>
      <c r="BU1057" s="63"/>
      <c r="BV1057" s="63"/>
      <c r="BW1057" s="63"/>
      <c r="BX1057" s="63"/>
      <c r="BY1057" s="63"/>
      <c r="BZ1057" s="63"/>
      <c r="CA1057" s="63"/>
      <c r="CB1057" s="63"/>
      <c r="CC1057" s="63"/>
      <c r="CD1057" s="63"/>
      <c r="CE1057" s="63"/>
      <c r="CF1057" s="63"/>
      <c r="CG1057" s="63"/>
      <c r="CH1057" s="63"/>
      <c r="CI1057" s="120"/>
      <c r="CJ1057" s="120"/>
      <c r="CK1057" s="120"/>
      <c r="CL1057" s="120"/>
      <c r="CM1057" s="120"/>
      <c r="CN1057" s="120"/>
    </row>
    <row r="1058" spans="2:92" x14ac:dyDescent="0.25">
      <c r="B1058" s="63" t="str">
        <f t="shared" si="123"/>
        <v/>
      </c>
      <c r="R1058" s="63"/>
      <c r="S1058" s="63"/>
      <c r="T1058" s="63"/>
      <c r="U1058" s="63"/>
      <c r="V1058" s="63"/>
      <c r="W1058" s="63"/>
      <c r="X1058" s="63"/>
      <c r="Y1058" s="63"/>
      <c r="Z1058" s="63"/>
      <c r="AA1058" s="63"/>
      <c r="AB1058" s="63"/>
      <c r="AC1058" s="63"/>
      <c r="AD1058" s="63"/>
      <c r="AE1058" s="63"/>
      <c r="AF1058" s="63"/>
      <c r="AG1058" s="64"/>
      <c r="AH1058" s="63"/>
      <c r="AI1058" s="63"/>
      <c r="AJ1058" s="63"/>
      <c r="AK1058" s="63"/>
      <c r="AL1058" s="63"/>
      <c r="AM1058" s="63"/>
      <c r="AN1058" s="63"/>
      <c r="AO1058" s="63"/>
      <c r="AP1058" s="63"/>
      <c r="AQ1058" s="63"/>
      <c r="AR1058" s="63"/>
      <c r="AS1058" s="63"/>
      <c r="AT1058" s="63"/>
      <c r="AU1058" s="63"/>
      <c r="AV1058" s="63"/>
      <c r="AW1058" s="63"/>
      <c r="AX1058" s="63"/>
      <c r="AY1058" s="63"/>
      <c r="AZ1058" s="63"/>
      <c r="BA1058" s="63"/>
      <c r="BB1058" s="63"/>
      <c r="BC1058" s="63"/>
      <c r="BD1058" s="63"/>
      <c r="BE1058" s="63"/>
      <c r="BF1058" s="63"/>
      <c r="BG1058" s="63"/>
      <c r="BH1058" s="63"/>
      <c r="BI1058" s="63"/>
      <c r="BJ1058" s="63"/>
      <c r="BK1058" s="63"/>
      <c r="BL1058" s="63"/>
      <c r="BM1058" s="63"/>
      <c r="BN1058" s="63"/>
      <c r="BO1058" s="63"/>
      <c r="BP1058" s="63"/>
      <c r="BQ1058" s="63"/>
      <c r="BR1058" s="63"/>
      <c r="BS1058" s="63"/>
      <c r="BT1058" s="63"/>
      <c r="BU1058" s="63"/>
      <c r="BV1058" s="63"/>
      <c r="BW1058" s="63"/>
      <c r="BX1058" s="63"/>
      <c r="BY1058" s="63"/>
      <c r="BZ1058" s="63"/>
      <c r="CA1058" s="63"/>
      <c r="CB1058" s="63"/>
      <c r="CC1058" s="63"/>
      <c r="CD1058" s="63"/>
      <c r="CE1058" s="63"/>
      <c r="CF1058" s="63"/>
      <c r="CG1058" s="63"/>
      <c r="CH1058" s="63"/>
      <c r="CI1058" s="120"/>
      <c r="CJ1058" s="120"/>
      <c r="CK1058" s="120"/>
      <c r="CL1058" s="120"/>
      <c r="CM1058" s="120"/>
      <c r="CN1058" s="120"/>
    </row>
    <row r="1059" spans="2:92" x14ac:dyDescent="0.25">
      <c r="B1059" s="63" t="str">
        <f t="shared" si="123"/>
        <v/>
      </c>
      <c r="R1059" s="63"/>
      <c r="S1059" s="63"/>
      <c r="T1059" s="63"/>
      <c r="U1059" s="63"/>
      <c r="V1059" s="63"/>
      <c r="W1059" s="63"/>
      <c r="X1059" s="63"/>
      <c r="Y1059" s="63"/>
      <c r="Z1059" s="63"/>
      <c r="AA1059" s="63"/>
      <c r="AB1059" s="63"/>
      <c r="AC1059" s="63"/>
      <c r="AD1059" s="63"/>
      <c r="AE1059" s="63"/>
      <c r="AF1059" s="63"/>
      <c r="AG1059" s="64"/>
      <c r="AH1059" s="63"/>
      <c r="AI1059" s="63"/>
      <c r="AJ1059" s="63"/>
      <c r="AK1059" s="63"/>
      <c r="AL1059" s="63"/>
      <c r="AM1059" s="63"/>
      <c r="AN1059" s="63"/>
      <c r="AO1059" s="63"/>
      <c r="AP1059" s="63"/>
      <c r="AQ1059" s="63"/>
      <c r="AR1059" s="63"/>
      <c r="AS1059" s="63"/>
      <c r="AT1059" s="63"/>
      <c r="AU1059" s="63"/>
      <c r="AV1059" s="63"/>
      <c r="AW1059" s="63"/>
      <c r="AX1059" s="63"/>
      <c r="AY1059" s="63"/>
      <c r="AZ1059" s="63"/>
      <c r="BA1059" s="63"/>
      <c r="BB1059" s="63"/>
      <c r="BC1059" s="63"/>
      <c r="BD1059" s="63"/>
      <c r="BE1059" s="63"/>
      <c r="BF1059" s="63"/>
      <c r="BG1059" s="63"/>
      <c r="BH1059" s="63"/>
      <c r="BI1059" s="63"/>
      <c r="BJ1059" s="63"/>
      <c r="BK1059" s="63"/>
      <c r="BL1059" s="63"/>
      <c r="BM1059" s="63"/>
      <c r="BN1059" s="63"/>
      <c r="BO1059" s="63"/>
      <c r="BP1059" s="63"/>
      <c r="BQ1059" s="63"/>
      <c r="BR1059" s="63"/>
      <c r="BS1059" s="63"/>
      <c r="BT1059" s="63"/>
      <c r="BU1059" s="63"/>
      <c r="BV1059" s="63"/>
      <c r="BW1059" s="63"/>
      <c r="BX1059" s="63"/>
      <c r="BY1059" s="63"/>
      <c r="BZ1059" s="63"/>
      <c r="CA1059" s="63"/>
      <c r="CB1059" s="63"/>
      <c r="CC1059" s="63"/>
      <c r="CD1059" s="63"/>
      <c r="CE1059" s="63"/>
      <c r="CF1059" s="63"/>
      <c r="CG1059" s="63"/>
      <c r="CH1059" s="63"/>
      <c r="CI1059" s="120"/>
      <c r="CJ1059" s="120"/>
      <c r="CK1059" s="120"/>
      <c r="CL1059" s="120"/>
      <c r="CM1059" s="120"/>
      <c r="CN1059" s="120"/>
    </row>
    <row r="1060" spans="2:92" x14ac:dyDescent="0.25">
      <c r="B1060" s="63" t="str">
        <f t="shared" si="123"/>
        <v/>
      </c>
      <c r="R1060" s="63"/>
      <c r="S1060" s="63"/>
      <c r="T1060" s="63"/>
      <c r="U1060" s="63"/>
      <c r="V1060" s="63"/>
      <c r="W1060" s="63"/>
      <c r="X1060" s="63"/>
      <c r="Y1060" s="63"/>
      <c r="Z1060" s="63"/>
      <c r="AA1060" s="63"/>
      <c r="AB1060" s="63"/>
      <c r="AC1060" s="63"/>
      <c r="AD1060" s="63"/>
      <c r="AE1060" s="63"/>
      <c r="AF1060" s="63"/>
      <c r="AG1060" s="64"/>
      <c r="AH1060" s="63"/>
      <c r="AI1060" s="63"/>
      <c r="AJ1060" s="63"/>
      <c r="AK1060" s="63"/>
      <c r="AL1060" s="63"/>
      <c r="AM1060" s="63"/>
      <c r="AN1060" s="63"/>
      <c r="AO1060" s="63"/>
      <c r="AP1060" s="63"/>
      <c r="AQ1060" s="63"/>
      <c r="AR1060" s="63"/>
      <c r="AS1060" s="63"/>
      <c r="AT1060" s="63"/>
      <c r="AU1060" s="63"/>
      <c r="AV1060" s="63"/>
      <c r="AW1060" s="63"/>
      <c r="AX1060" s="63"/>
      <c r="AY1060" s="63"/>
      <c r="AZ1060" s="63"/>
      <c r="BA1060" s="63"/>
      <c r="BB1060" s="63"/>
      <c r="BC1060" s="63"/>
      <c r="BD1060" s="63"/>
      <c r="BE1060" s="63"/>
      <c r="BF1060" s="63"/>
      <c r="BG1060" s="63"/>
      <c r="BH1060" s="63"/>
      <c r="BI1060" s="63"/>
      <c r="BJ1060" s="63"/>
      <c r="BK1060" s="63"/>
      <c r="BL1060" s="63"/>
      <c r="BM1060" s="63"/>
      <c r="BN1060" s="63"/>
      <c r="BO1060" s="63"/>
      <c r="BP1060" s="63"/>
      <c r="BQ1060" s="63"/>
      <c r="BR1060" s="63"/>
      <c r="BS1060" s="63"/>
      <c r="BT1060" s="63"/>
      <c r="BU1060" s="63"/>
      <c r="BV1060" s="63"/>
      <c r="BW1060" s="63"/>
      <c r="BX1060" s="63"/>
      <c r="BY1060" s="63"/>
      <c r="BZ1060" s="63"/>
      <c r="CA1060" s="63"/>
      <c r="CB1060" s="63"/>
      <c r="CC1060" s="63"/>
      <c r="CD1060" s="63"/>
      <c r="CE1060" s="63"/>
      <c r="CF1060" s="63"/>
      <c r="CG1060" s="63"/>
      <c r="CH1060" s="63"/>
      <c r="CI1060" s="120"/>
      <c r="CJ1060" s="120"/>
      <c r="CK1060" s="120"/>
      <c r="CL1060" s="120"/>
      <c r="CM1060" s="120"/>
      <c r="CN1060" s="120"/>
    </row>
    <row r="1061" spans="2:92" x14ac:dyDescent="0.25">
      <c r="B1061" s="63" t="str">
        <f t="shared" si="123"/>
        <v/>
      </c>
      <c r="R1061" s="63"/>
      <c r="S1061" s="63"/>
      <c r="T1061" s="63"/>
      <c r="U1061" s="63"/>
      <c r="V1061" s="63"/>
      <c r="W1061" s="63"/>
      <c r="X1061" s="63"/>
      <c r="Y1061" s="63"/>
      <c r="Z1061" s="63"/>
      <c r="AA1061" s="63"/>
      <c r="AB1061" s="63"/>
      <c r="AC1061" s="63"/>
      <c r="AD1061" s="63"/>
      <c r="AE1061" s="63"/>
      <c r="AF1061" s="63"/>
      <c r="AG1061" s="64"/>
      <c r="AH1061" s="63"/>
      <c r="AI1061" s="63"/>
      <c r="AJ1061" s="63"/>
      <c r="AK1061" s="63"/>
      <c r="AL1061" s="63"/>
      <c r="AM1061" s="63"/>
      <c r="AN1061" s="63"/>
      <c r="AO1061" s="63"/>
      <c r="AP1061" s="63"/>
      <c r="AQ1061" s="63"/>
      <c r="AR1061" s="63"/>
      <c r="AS1061" s="63"/>
      <c r="AT1061" s="63"/>
      <c r="AU1061" s="63"/>
      <c r="AV1061" s="63"/>
      <c r="AW1061" s="63"/>
      <c r="AX1061" s="63"/>
      <c r="AY1061" s="63"/>
      <c r="AZ1061" s="63"/>
      <c r="BA1061" s="63"/>
      <c r="BB1061" s="63"/>
      <c r="BC1061" s="63"/>
      <c r="BD1061" s="63"/>
      <c r="BE1061" s="63"/>
      <c r="BF1061" s="63"/>
      <c r="BG1061" s="63"/>
      <c r="BH1061" s="63"/>
      <c r="BI1061" s="63"/>
      <c r="BJ1061" s="63"/>
      <c r="BK1061" s="63"/>
      <c r="BL1061" s="63"/>
      <c r="BM1061" s="63"/>
      <c r="BN1061" s="63"/>
      <c r="BO1061" s="63"/>
      <c r="BP1061" s="63"/>
      <c r="BQ1061" s="63"/>
      <c r="BR1061" s="63"/>
      <c r="BS1061" s="63"/>
      <c r="BT1061" s="63"/>
      <c r="BU1061" s="63"/>
      <c r="BV1061" s="63"/>
      <c r="BW1061" s="63"/>
      <c r="BX1061" s="63"/>
      <c r="BY1061" s="63"/>
      <c r="BZ1061" s="63"/>
      <c r="CA1061" s="63"/>
      <c r="CB1061" s="63"/>
      <c r="CC1061" s="63"/>
      <c r="CD1061" s="63"/>
      <c r="CE1061" s="63"/>
      <c r="CF1061" s="63"/>
      <c r="CG1061" s="63"/>
      <c r="CH1061" s="63"/>
      <c r="CI1061" s="120"/>
      <c r="CJ1061" s="120"/>
      <c r="CK1061" s="120"/>
      <c r="CL1061" s="120"/>
      <c r="CM1061" s="120"/>
      <c r="CN1061" s="120"/>
    </row>
    <row r="1062" spans="2:92" x14ac:dyDescent="0.25">
      <c r="B1062" s="63" t="str">
        <f t="shared" si="123"/>
        <v/>
      </c>
      <c r="R1062" s="63"/>
      <c r="S1062" s="63"/>
      <c r="T1062" s="63"/>
      <c r="U1062" s="63"/>
      <c r="V1062" s="63"/>
      <c r="W1062" s="63"/>
      <c r="X1062" s="63"/>
      <c r="Y1062" s="63"/>
      <c r="Z1062" s="63"/>
      <c r="AA1062" s="63"/>
      <c r="AB1062" s="63"/>
      <c r="AC1062" s="63"/>
      <c r="AD1062" s="63"/>
      <c r="AE1062" s="63"/>
      <c r="AF1062" s="63"/>
      <c r="AG1062" s="64"/>
      <c r="AH1062" s="63"/>
      <c r="AI1062" s="63"/>
      <c r="AJ1062" s="63"/>
      <c r="AK1062" s="63"/>
      <c r="AL1062" s="63"/>
      <c r="AM1062" s="63"/>
      <c r="AN1062" s="63"/>
      <c r="AO1062" s="63"/>
      <c r="AP1062" s="63"/>
      <c r="AQ1062" s="63"/>
      <c r="AR1062" s="63"/>
      <c r="AS1062" s="63"/>
      <c r="AT1062" s="63"/>
      <c r="AU1062" s="63"/>
      <c r="AV1062" s="63"/>
      <c r="AW1062" s="63"/>
      <c r="AX1062" s="63"/>
      <c r="AY1062" s="63"/>
      <c r="AZ1062" s="63"/>
      <c r="BA1062" s="63"/>
      <c r="BB1062" s="63"/>
      <c r="BC1062" s="63"/>
      <c r="BD1062" s="63"/>
      <c r="BE1062" s="63"/>
      <c r="BF1062" s="63"/>
      <c r="BG1062" s="63"/>
      <c r="BH1062" s="63"/>
      <c r="BI1062" s="63"/>
      <c r="BJ1062" s="63"/>
      <c r="BK1062" s="63"/>
      <c r="BL1062" s="63"/>
      <c r="BM1062" s="63"/>
      <c r="BN1062" s="63"/>
      <c r="BO1062" s="63"/>
      <c r="BP1062" s="63"/>
      <c r="BQ1062" s="63"/>
      <c r="BR1062" s="63"/>
      <c r="BS1062" s="63"/>
      <c r="BT1062" s="63"/>
      <c r="BU1062" s="63"/>
      <c r="BV1062" s="63"/>
      <c r="BW1062" s="63"/>
      <c r="BX1062" s="63"/>
      <c r="BY1062" s="63"/>
      <c r="BZ1062" s="63"/>
      <c r="CA1062" s="63"/>
      <c r="CB1062" s="63"/>
      <c r="CC1062" s="63"/>
      <c r="CD1062" s="63"/>
      <c r="CE1062" s="63"/>
      <c r="CF1062" s="63"/>
      <c r="CG1062" s="63"/>
      <c r="CH1062" s="63"/>
      <c r="CI1062" s="120"/>
      <c r="CJ1062" s="120"/>
      <c r="CK1062" s="120"/>
      <c r="CL1062" s="120"/>
      <c r="CM1062" s="120"/>
      <c r="CN1062" s="120"/>
    </row>
    <row r="1063" spans="2:92" x14ac:dyDescent="0.25">
      <c r="B1063" s="63" t="str">
        <f t="shared" si="123"/>
        <v/>
      </c>
      <c r="R1063" s="63"/>
      <c r="S1063" s="63"/>
      <c r="T1063" s="63"/>
      <c r="U1063" s="63"/>
      <c r="V1063" s="63"/>
      <c r="W1063" s="63"/>
      <c r="X1063" s="63"/>
      <c r="Y1063" s="63"/>
      <c r="Z1063" s="63"/>
      <c r="AA1063" s="63"/>
      <c r="AB1063" s="63"/>
      <c r="AC1063" s="63"/>
      <c r="AD1063" s="63"/>
      <c r="AE1063" s="63"/>
      <c r="AF1063" s="63"/>
      <c r="AG1063" s="64"/>
      <c r="AH1063" s="63"/>
      <c r="AI1063" s="63"/>
      <c r="AJ1063" s="63"/>
      <c r="AK1063" s="63"/>
      <c r="AL1063" s="63"/>
      <c r="AM1063" s="63"/>
      <c r="AN1063" s="63"/>
      <c r="AO1063" s="63"/>
      <c r="AP1063" s="63"/>
      <c r="AQ1063" s="63"/>
      <c r="AR1063" s="63"/>
      <c r="AS1063" s="63"/>
      <c r="AT1063" s="63"/>
      <c r="AU1063" s="63"/>
      <c r="AV1063" s="63"/>
      <c r="AW1063" s="63"/>
      <c r="AX1063" s="63"/>
      <c r="AY1063" s="63"/>
      <c r="AZ1063" s="63"/>
      <c r="BA1063" s="63"/>
      <c r="BB1063" s="63"/>
      <c r="BC1063" s="63"/>
      <c r="BD1063" s="63"/>
      <c r="BE1063" s="63"/>
      <c r="BF1063" s="63"/>
      <c r="BG1063" s="63"/>
      <c r="BH1063" s="63"/>
      <c r="BI1063" s="63"/>
      <c r="BJ1063" s="63"/>
      <c r="BK1063" s="63"/>
      <c r="BL1063" s="63"/>
      <c r="BM1063" s="63"/>
      <c r="BN1063" s="63"/>
      <c r="BO1063" s="63"/>
      <c r="BP1063" s="63"/>
      <c r="BQ1063" s="63"/>
      <c r="BR1063" s="63"/>
      <c r="BS1063" s="63"/>
      <c r="BT1063" s="63"/>
      <c r="BU1063" s="63"/>
      <c r="BV1063" s="63"/>
      <c r="BW1063" s="63"/>
      <c r="BX1063" s="63"/>
      <c r="BY1063" s="63"/>
      <c r="BZ1063" s="63"/>
      <c r="CA1063" s="63"/>
      <c r="CB1063" s="63"/>
      <c r="CC1063" s="63"/>
      <c r="CD1063" s="63"/>
      <c r="CE1063" s="63"/>
      <c r="CF1063" s="63"/>
      <c r="CG1063" s="63"/>
      <c r="CH1063" s="63"/>
      <c r="CI1063" s="120"/>
      <c r="CJ1063" s="120"/>
      <c r="CK1063" s="120"/>
      <c r="CL1063" s="120"/>
      <c r="CM1063" s="120"/>
      <c r="CN1063" s="120"/>
    </row>
    <row r="1064" spans="2:92" x14ac:dyDescent="0.25">
      <c r="B1064" s="63" t="str">
        <f t="shared" si="123"/>
        <v/>
      </c>
      <c r="R1064" s="63"/>
      <c r="S1064" s="63"/>
      <c r="T1064" s="63"/>
      <c r="U1064" s="63"/>
      <c r="V1064" s="63"/>
      <c r="W1064" s="63"/>
      <c r="X1064" s="63"/>
      <c r="Y1064" s="63"/>
      <c r="Z1064" s="63"/>
      <c r="AA1064" s="63"/>
      <c r="AB1064" s="63"/>
      <c r="AC1064" s="63"/>
      <c r="AD1064" s="63"/>
      <c r="AE1064" s="63"/>
      <c r="AF1064" s="63"/>
      <c r="AG1064" s="64"/>
      <c r="AH1064" s="63"/>
      <c r="AI1064" s="63"/>
      <c r="AJ1064" s="63"/>
      <c r="AK1064" s="63"/>
      <c r="AL1064" s="63"/>
      <c r="AM1064" s="63"/>
      <c r="AN1064" s="63"/>
      <c r="AO1064" s="63"/>
      <c r="AP1064" s="63"/>
      <c r="AQ1064" s="63"/>
      <c r="AR1064" s="63"/>
      <c r="AS1064" s="63"/>
      <c r="AT1064" s="63"/>
      <c r="AU1064" s="63"/>
      <c r="AV1064" s="63"/>
      <c r="AW1064" s="63"/>
      <c r="AX1064" s="63"/>
      <c r="AY1064" s="63"/>
      <c r="AZ1064" s="63"/>
      <c r="BA1064" s="63"/>
      <c r="BB1064" s="63"/>
      <c r="BC1064" s="63"/>
      <c r="BD1064" s="63"/>
      <c r="BE1064" s="63"/>
      <c r="BF1064" s="63"/>
      <c r="BG1064" s="63"/>
      <c r="BH1064" s="63"/>
      <c r="BI1064" s="63"/>
      <c r="BJ1064" s="63"/>
      <c r="BK1064" s="63"/>
      <c r="BL1064" s="63"/>
      <c r="BM1064" s="63"/>
      <c r="BN1064" s="63"/>
      <c r="BO1064" s="63"/>
      <c r="BP1064" s="63"/>
      <c r="BQ1064" s="63"/>
      <c r="BR1064" s="63"/>
      <c r="BS1064" s="63"/>
      <c r="BT1064" s="63"/>
      <c r="BU1064" s="63"/>
      <c r="BV1064" s="63"/>
      <c r="BW1064" s="63"/>
      <c r="BX1064" s="63"/>
      <c r="BY1064" s="63"/>
      <c r="BZ1064" s="63"/>
      <c r="CA1064" s="63"/>
      <c r="CB1064" s="63"/>
      <c r="CC1064" s="63"/>
      <c r="CD1064" s="63"/>
      <c r="CE1064" s="63"/>
      <c r="CF1064" s="63"/>
      <c r="CG1064" s="63"/>
      <c r="CH1064" s="63"/>
      <c r="CI1064" s="120"/>
      <c r="CJ1064" s="120"/>
      <c r="CK1064" s="120"/>
      <c r="CL1064" s="120"/>
      <c r="CM1064" s="120"/>
      <c r="CN1064" s="120"/>
    </row>
    <row r="1065" spans="2:92" x14ac:dyDescent="0.25">
      <c r="B1065" s="63" t="str">
        <f t="shared" si="123"/>
        <v/>
      </c>
      <c r="R1065" s="63"/>
      <c r="S1065" s="63"/>
      <c r="T1065" s="63"/>
      <c r="U1065" s="63"/>
      <c r="V1065" s="63"/>
      <c r="W1065" s="63"/>
      <c r="X1065" s="63"/>
      <c r="Y1065" s="63"/>
      <c r="Z1065" s="63"/>
      <c r="AA1065" s="63"/>
      <c r="AB1065" s="63"/>
      <c r="AC1065" s="63"/>
      <c r="AD1065" s="63"/>
      <c r="AE1065" s="63"/>
      <c r="AF1065" s="63"/>
      <c r="AG1065" s="64"/>
      <c r="AH1065" s="63"/>
      <c r="AI1065" s="63"/>
      <c r="AJ1065" s="63"/>
      <c r="AK1065" s="63"/>
      <c r="AL1065" s="63"/>
      <c r="AM1065" s="63"/>
      <c r="AN1065" s="63"/>
      <c r="AO1065" s="63"/>
      <c r="AP1065" s="63"/>
      <c r="AQ1065" s="63"/>
      <c r="AR1065" s="63"/>
      <c r="AS1065" s="63"/>
      <c r="AT1065" s="63"/>
      <c r="AU1065" s="63"/>
      <c r="AV1065" s="63"/>
      <c r="AW1065" s="63"/>
      <c r="AX1065" s="63"/>
      <c r="AY1065" s="63"/>
      <c r="AZ1065" s="63"/>
      <c r="BA1065" s="63"/>
      <c r="BB1065" s="63"/>
      <c r="BC1065" s="63"/>
      <c r="BD1065" s="63"/>
      <c r="BE1065" s="63"/>
      <c r="BF1065" s="63"/>
      <c r="BG1065" s="63"/>
      <c r="BH1065" s="63"/>
      <c r="BI1065" s="63"/>
      <c r="BJ1065" s="63"/>
      <c r="BK1065" s="63"/>
      <c r="BL1065" s="63"/>
      <c r="BM1065" s="63"/>
      <c r="BN1065" s="63"/>
      <c r="BO1065" s="63"/>
      <c r="BP1065" s="63"/>
      <c r="BQ1065" s="63"/>
      <c r="BR1065" s="63"/>
      <c r="BS1065" s="63"/>
      <c r="BT1065" s="63"/>
      <c r="BU1065" s="63"/>
      <c r="BV1065" s="63"/>
      <c r="BW1065" s="63"/>
      <c r="BX1065" s="63"/>
      <c r="BY1065" s="63"/>
      <c r="BZ1065" s="63"/>
      <c r="CA1065" s="63"/>
      <c r="CB1065" s="63"/>
      <c r="CC1065" s="63"/>
      <c r="CD1065" s="63"/>
      <c r="CE1065" s="63"/>
      <c r="CF1065" s="63"/>
      <c r="CG1065" s="63"/>
      <c r="CH1065" s="63"/>
      <c r="CI1065" s="120"/>
      <c r="CJ1065" s="120"/>
      <c r="CK1065" s="120"/>
      <c r="CL1065" s="120"/>
      <c r="CM1065" s="120"/>
      <c r="CN1065" s="120"/>
    </row>
    <row r="1066" spans="2:92" x14ac:dyDescent="0.25">
      <c r="B1066" s="63" t="str">
        <f t="shared" si="123"/>
        <v/>
      </c>
      <c r="R1066" s="63"/>
      <c r="S1066" s="63"/>
      <c r="T1066" s="63"/>
      <c r="U1066" s="63"/>
      <c r="V1066" s="63"/>
      <c r="W1066" s="63"/>
      <c r="X1066" s="63"/>
      <c r="Y1066" s="63"/>
      <c r="Z1066" s="63"/>
      <c r="AA1066" s="63"/>
      <c r="AB1066" s="63"/>
      <c r="AC1066" s="63"/>
      <c r="AD1066" s="63"/>
      <c r="AE1066" s="63"/>
      <c r="AF1066" s="63"/>
      <c r="AG1066" s="64"/>
      <c r="AH1066" s="63"/>
      <c r="AI1066" s="63"/>
      <c r="AJ1066" s="63"/>
      <c r="AK1066" s="63"/>
      <c r="AL1066" s="63"/>
      <c r="AM1066" s="63"/>
      <c r="AN1066" s="63"/>
      <c r="AO1066" s="63"/>
      <c r="AP1066" s="63"/>
      <c r="AQ1066" s="63"/>
      <c r="AR1066" s="63"/>
      <c r="AS1066" s="63"/>
      <c r="AT1066" s="63"/>
      <c r="AU1066" s="63"/>
      <c r="AV1066" s="63"/>
      <c r="AW1066" s="63"/>
      <c r="AX1066" s="63"/>
      <c r="AY1066" s="63"/>
      <c r="AZ1066" s="63"/>
      <c r="BA1066" s="63"/>
      <c r="BB1066" s="63"/>
      <c r="BC1066" s="63"/>
      <c r="BD1066" s="63"/>
      <c r="BE1066" s="63"/>
      <c r="BF1066" s="63"/>
      <c r="BG1066" s="63"/>
      <c r="BH1066" s="63"/>
      <c r="BI1066" s="63"/>
      <c r="BJ1066" s="63"/>
      <c r="BK1066" s="63"/>
      <c r="BL1066" s="63"/>
      <c r="BM1066" s="63"/>
      <c r="BN1066" s="63"/>
      <c r="BO1066" s="63"/>
      <c r="BP1066" s="63"/>
      <c r="BQ1066" s="63"/>
      <c r="BR1066" s="63"/>
      <c r="BS1066" s="63"/>
      <c r="BT1066" s="63"/>
      <c r="BU1066" s="63"/>
      <c r="BV1066" s="63"/>
      <c r="BW1066" s="63"/>
      <c r="BX1066" s="63"/>
      <c r="BY1066" s="63"/>
      <c r="BZ1066" s="63"/>
      <c r="CA1066" s="63"/>
      <c r="CB1066" s="63"/>
      <c r="CC1066" s="63"/>
      <c r="CD1066" s="63"/>
      <c r="CE1066" s="63"/>
      <c r="CF1066" s="63"/>
      <c r="CG1066" s="63"/>
      <c r="CH1066" s="63"/>
      <c r="CI1066" s="120"/>
      <c r="CJ1066" s="120"/>
      <c r="CK1066" s="120"/>
      <c r="CL1066" s="120"/>
      <c r="CM1066" s="120"/>
      <c r="CN1066" s="120"/>
    </row>
    <row r="1067" spans="2:92" x14ac:dyDescent="0.25">
      <c r="B1067" s="63" t="str">
        <f t="shared" si="123"/>
        <v/>
      </c>
      <c r="R1067" s="63"/>
      <c r="S1067" s="63"/>
      <c r="T1067" s="63"/>
      <c r="U1067" s="63"/>
      <c r="V1067" s="63"/>
      <c r="W1067" s="63"/>
      <c r="X1067" s="63"/>
      <c r="Y1067" s="63"/>
      <c r="Z1067" s="63"/>
      <c r="AA1067" s="63"/>
      <c r="AB1067" s="63"/>
      <c r="AC1067" s="63"/>
      <c r="AD1067" s="63"/>
      <c r="AE1067" s="63"/>
      <c r="AF1067" s="63"/>
      <c r="AG1067" s="64"/>
      <c r="AH1067" s="63"/>
      <c r="AI1067" s="63"/>
      <c r="AJ1067" s="63"/>
      <c r="AK1067" s="63"/>
      <c r="AL1067" s="63"/>
      <c r="AM1067" s="63"/>
      <c r="AN1067" s="63"/>
      <c r="AO1067" s="63"/>
      <c r="AP1067" s="63"/>
      <c r="AQ1067" s="63"/>
      <c r="AR1067" s="63"/>
      <c r="AS1067" s="63"/>
      <c r="AT1067" s="63"/>
      <c r="AU1067" s="63"/>
      <c r="AV1067" s="63"/>
      <c r="AW1067" s="63"/>
      <c r="AX1067" s="63"/>
      <c r="AY1067" s="63"/>
      <c r="AZ1067" s="63"/>
      <c r="BA1067" s="63"/>
      <c r="BB1067" s="63"/>
      <c r="BC1067" s="63"/>
      <c r="BD1067" s="63"/>
      <c r="BE1067" s="63"/>
      <c r="BF1067" s="63"/>
      <c r="BG1067" s="63"/>
      <c r="BH1067" s="63"/>
      <c r="BI1067" s="63"/>
      <c r="BJ1067" s="63"/>
      <c r="BK1067" s="63"/>
      <c r="BL1067" s="63"/>
      <c r="BM1067" s="63"/>
      <c r="BN1067" s="63"/>
      <c r="BO1067" s="63"/>
      <c r="BP1067" s="63"/>
      <c r="BQ1067" s="63"/>
      <c r="BR1067" s="63"/>
      <c r="BS1067" s="63"/>
      <c r="BT1067" s="63"/>
      <c r="BU1067" s="63"/>
      <c r="BV1067" s="63"/>
      <c r="BW1067" s="63"/>
      <c r="BX1067" s="63"/>
      <c r="BY1067" s="63"/>
      <c r="BZ1067" s="63"/>
      <c r="CA1067" s="63"/>
      <c r="CB1067" s="63"/>
      <c r="CC1067" s="63"/>
      <c r="CD1067" s="63"/>
      <c r="CE1067" s="63"/>
      <c r="CF1067" s="63"/>
      <c r="CG1067" s="63"/>
      <c r="CH1067" s="63"/>
      <c r="CI1067" s="120"/>
      <c r="CJ1067" s="120"/>
      <c r="CK1067" s="120"/>
      <c r="CL1067" s="120"/>
      <c r="CM1067" s="120"/>
      <c r="CN1067" s="120"/>
    </row>
    <row r="1068" spans="2:92" x14ac:dyDescent="0.25">
      <c r="B1068" s="63" t="str">
        <f t="shared" si="123"/>
        <v/>
      </c>
      <c r="R1068" s="63"/>
      <c r="S1068" s="63"/>
      <c r="T1068" s="63"/>
      <c r="U1068" s="63"/>
      <c r="V1068" s="63"/>
      <c r="W1068" s="63"/>
      <c r="X1068" s="63"/>
      <c r="Y1068" s="63"/>
      <c r="Z1068" s="63"/>
      <c r="AA1068" s="63"/>
      <c r="AB1068" s="63"/>
      <c r="AC1068" s="63"/>
      <c r="AD1068" s="63"/>
      <c r="AE1068" s="63"/>
      <c r="AF1068" s="63"/>
      <c r="AG1068" s="64"/>
      <c r="AH1068" s="63"/>
      <c r="AI1068" s="63"/>
      <c r="AJ1068" s="63"/>
      <c r="AK1068" s="63"/>
      <c r="AL1068" s="63"/>
      <c r="AM1068" s="63"/>
      <c r="AN1068" s="63"/>
      <c r="AO1068" s="63"/>
      <c r="AP1068" s="63"/>
      <c r="AQ1068" s="63"/>
      <c r="AR1068" s="63"/>
      <c r="AS1068" s="63"/>
      <c r="AT1068" s="63"/>
      <c r="AU1068" s="63"/>
      <c r="AV1068" s="63"/>
      <c r="AW1068" s="63"/>
      <c r="AX1068" s="63"/>
      <c r="AY1068" s="63"/>
      <c r="AZ1068" s="63"/>
      <c r="BA1068" s="63"/>
      <c r="BB1068" s="63"/>
      <c r="BC1068" s="63"/>
      <c r="BD1068" s="63"/>
      <c r="BE1068" s="63"/>
      <c r="BF1068" s="63"/>
      <c r="BG1068" s="63"/>
      <c r="BH1068" s="63"/>
      <c r="BI1068" s="63"/>
      <c r="BJ1068" s="63"/>
      <c r="BK1068" s="63"/>
      <c r="BL1068" s="63"/>
      <c r="BM1068" s="63"/>
      <c r="BN1068" s="63"/>
      <c r="BO1068" s="63"/>
      <c r="BP1068" s="63"/>
      <c r="BQ1068" s="63"/>
      <c r="BR1068" s="63"/>
      <c r="BS1068" s="63"/>
      <c r="BT1068" s="63"/>
      <c r="BU1068" s="63"/>
      <c r="BV1068" s="63"/>
      <c r="BW1068" s="63"/>
      <c r="BX1068" s="63"/>
      <c r="BY1068" s="63"/>
      <c r="BZ1068" s="63"/>
      <c r="CA1068" s="63"/>
      <c r="CB1068" s="63"/>
      <c r="CC1068" s="63"/>
      <c r="CD1068" s="63"/>
      <c r="CE1068" s="63"/>
      <c r="CF1068" s="63"/>
      <c r="CG1068" s="63"/>
      <c r="CH1068" s="63"/>
      <c r="CI1068" s="120"/>
      <c r="CJ1068" s="120"/>
      <c r="CK1068" s="120"/>
      <c r="CL1068" s="120"/>
      <c r="CM1068" s="120"/>
      <c r="CN1068" s="120"/>
    </row>
    <row r="1069" spans="2:92" x14ac:dyDescent="0.25">
      <c r="B1069" s="63" t="str">
        <f t="shared" si="123"/>
        <v/>
      </c>
      <c r="R1069" s="63"/>
      <c r="S1069" s="63"/>
      <c r="T1069" s="63"/>
      <c r="U1069" s="63"/>
      <c r="V1069" s="63"/>
      <c r="W1069" s="63"/>
      <c r="X1069" s="63"/>
      <c r="Y1069" s="63"/>
      <c r="Z1069" s="63"/>
      <c r="AA1069" s="63"/>
      <c r="AB1069" s="63"/>
      <c r="AC1069" s="63"/>
      <c r="AD1069" s="63"/>
      <c r="AE1069" s="63"/>
      <c r="AF1069" s="63"/>
      <c r="AG1069" s="64"/>
      <c r="AH1069" s="63"/>
      <c r="AI1069" s="63"/>
      <c r="AJ1069" s="63"/>
      <c r="AK1069" s="63"/>
      <c r="AL1069" s="63"/>
      <c r="AM1069" s="63"/>
      <c r="AN1069" s="63"/>
      <c r="AO1069" s="63"/>
      <c r="AP1069" s="63"/>
      <c r="AQ1069" s="63"/>
      <c r="AR1069" s="63"/>
      <c r="AS1069" s="63"/>
      <c r="AT1069" s="63"/>
      <c r="AU1069" s="63"/>
      <c r="AV1069" s="63"/>
      <c r="AW1069" s="63"/>
      <c r="AX1069" s="63"/>
      <c r="AY1069" s="63"/>
      <c r="AZ1069" s="63"/>
      <c r="BA1069" s="63"/>
      <c r="BB1069" s="63"/>
      <c r="BC1069" s="63"/>
      <c r="BD1069" s="63"/>
      <c r="BE1069" s="63"/>
      <c r="BF1069" s="63"/>
      <c r="BG1069" s="63"/>
      <c r="BH1069" s="63"/>
      <c r="BI1069" s="63"/>
      <c r="BJ1069" s="63"/>
      <c r="BK1069" s="63"/>
      <c r="BL1069" s="63"/>
      <c r="BM1069" s="63"/>
      <c r="BN1069" s="63"/>
      <c r="BO1069" s="63"/>
      <c r="BP1069" s="63"/>
      <c r="BQ1069" s="63"/>
      <c r="BR1069" s="63"/>
      <c r="BS1069" s="63"/>
      <c r="BT1069" s="63"/>
      <c r="BU1069" s="63"/>
      <c r="BV1069" s="63"/>
      <c r="BW1069" s="63"/>
      <c r="BX1069" s="63"/>
      <c r="BY1069" s="63"/>
      <c r="BZ1069" s="63"/>
      <c r="CA1069" s="63"/>
      <c r="CB1069" s="63"/>
      <c r="CC1069" s="63"/>
      <c r="CD1069" s="63"/>
      <c r="CE1069" s="63"/>
      <c r="CF1069" s="63"/>
      <c r="CG1069" s="63"/>
      <c r="CH1069" s="63"/>
      <c r="CI1069" s="120"/>
      <c r="CJ1069" s="120"/>
      <c r="CK1069" s="120"/>
      <c r="CL1069" s="120"/>
      <c r="CM1069" s="120"/>
      <c r="CN1069" s="120"/>
    </row>
    <row r="1070" spans="2:92" x14ac:dyDescent="0.25">
      <c r="B1070" s="63" t="str">
        <f t="shared" si="123"/>
        <v/>
      </c>
      <c r="R1070" s="63"/>
      <c r="S1070" s="63"/>
      <c r="T1070" s="63"/>
      <c r="U1070" s="63"/>
      <c r="V1070" s="63"/>
      <c r="W1070" s="63"/>
      <c r="X1070" s="63"/>
      <c r="Y1070" s="63"/>
      <c r="Z1070" s="63"/>
      <c r="AA1070" s="63"/>
      <c r="AB1070" s="63"/>
      <c r="AC1070" s="63"/>
      <c r="AD1070" s="63"/>
      <c r="AE1070" s="63"/>
      <c r="AF1070" s="63"/>
      <c r="AG1070" s="64"/>
      <c r="AH1070" s="63"/>
      <c r="AI1070" s="63"/>
      <c r="AJ1070" s="63"/>
      <c r="AK1070" s="63"/>
      <c r="AL1070" s="63"/>
      <c r="AM1070" s="63"/>
      <c r="AN1070" s="63"/>
      <c r="AO1070" s="63"/>
      <c r="AP1070" s="63"/>
      <c r="AQ1070" s="63"/>
      <c r="AR1070" s="63"/>
      <c r="AS1070" s="63"/>
      <c r="AT1070" s="63"/>
      <c r="AU1070" s="63"/>
      <c r="AV1070" s="63"/>
      <c r="AW1070" s="63"/>
      <c r="AX1070" s="63"/>
      <c r="AY1070" s="63"/>
      <c r="AZ1070" s="63"/>
      <c r="BA1070" s="63"/>
      <c r="BB1070" s="63"/>
      <c r="BC1070" s="63"/>
      <c r="BD1070" s="63"/>
      <c r="BE1070" s="63"/>
      <c r="BF1070" s="63"/>
      <c r="BG1070" s="63"/>
      <c r="BH1070" s="63"/>
      <c r="BI1070" s="63"/>
      <c r="BJ1070" s="63"/>
      <c r="BK1070" s="63"/>
      <c r="BL1070" s="63"/>
      <c r="BM1070" s="63"/>
      <c r="BN1070" s="63"/>
      <c r="BO1070" s="63"/>
      <c r="BP1070" s="63"/>
      <c r="BQ1070" s="63"/>
      <c r="BR1070" s="63"/>
      <c r="BS1070" s="63"/>
      <c r="BT1070" s="63"/>
      <c r="BU1070" s="63"/>
      <c r="BV1070" s="63"/>
      <c r="BW1070" s="63"/>
      <c r="BX1070" s="63"/>
      <c r="BY1070" s="63"/>
      <c r="BZ1070" s="63"/>
      <c r="CA1070" s="63"/>
      <c r="CB1070" s="63"/>
      <c r="CC1070" s="63"/>
      <c r="CD1070" s="63"/>
      <c r="CE1070" s="63"/>
      <c r="CF1070" s="63"/>
      <c r="CG1070" s="63"/>
      <c r="CH1070" s="63"/>
      <c r="CI1070" s="120"/>
      <c r="CJ1070" s="120"/>
      <c r="CK1070" s="120"/>
      <c r="CL1070" s="120"/>
      <c r="CM1070" s="120"/>
      <c r="CN1070" s="120"/>
    </row>
    <row r="1071" spans="2:92" x14ac:dyDescent="0.25">
      <c r="B1071" s="63" t="str">
        <f t="shared" si="123"/>
        <v/>
      </c>
      <c r="R1071" s="63"/>
      <c r="S1071" s="63"/>
      <c r="T1071" s="63"/>
      <c r="U1071" s="63"/>
      <c r="V1071" s="63"/>
      <c r="W1071" s="63"/>
      <c r="X1071" s="63"/>
      <c r="Y1071" s="63"/>
      <c r="Z1071" s="63"/>
      <c r="AA1071" s="63"/>
      <c r="AB1071" s="63"/>
      <c r="AC1071" s="63"/>
      <c r="AD1071" s="63"/>
      <c r="AE1071" s="63"/>
      <c r="AF1071" s="63"/>
      <c r="AG1071" s="64"/>
      <c r="AH1071" s="63"/>
      <c r="AI1071" s="63"/>
      <c r="AJ1071" s="63"/>
      <c r="AK1071" s="63"/>
      <c r="AL1071" s="63"/>
      <c r="AM1071" s="63"/>
      <c r="AN1071" s="63"/>
      <c r="AO1071" s="63"/>
      <c r="AP1071" s="63"/>
      <c r="AQ1071" s="63"/>
      <c r="AR1071" s="63"/>
      <c r="AS1071" s="63"/>
      <c r="AT1071" s="63"/>
      <c r="AU1071" s="63"/>
      <c r="AV1071" s="63"/>
      <c r="AW1071" s="63"/>
      <c r="AX1071" s="63"/>
      <c r="AY1071" s="63"/>
      <c r="AZ1071" s="63"/>
      <c r="BA1071" s="63"/>
      <c r="BB1071" s="63"/>
      <c r="BC1071" s="63"/>
      <c r="BD1071" s="63"/>
      <c r="BE1071" s="63"/>
      <c r="BF1071" s="63"/>
      <c r="BG1071" s="63"/>
      <c r="BH1071" s="63"/>
      <c r="BI1071" s="63"/>
      <c r="BJ1071" s="63"/>
      <c r="BK1071" s="63"/>
      <c r="BL1071" s="63"/>
      <c r="BM1071" s="63"/>
      <c r="BN1071" s="63"/>
      <c r="BO1071" s="63"/>
      <c r="BP1071" s="63"/>
      <c r="BQ1071" s="63"/>
      <c r="BR1071" s="63"/>
      <c r="BS1071" s="63"/>
      <c r="BT1071" s="63"/>
      <c r="BU1071" s="63"/>
      <c r="BV1071" s="63"/>
      <c r="BW1071" s="63"/>
      <c r="BX1071" s="63"/>
      <c r="BY1071" s="63"/>
      <c r="BZ1071" s="63"/>
      <c r="CA1071" s="63"/>
      <c r="CB1071" s="63"/>
      <c r="CC1071" s="63"/>
      <c r="CD1071" s="63"/>
      <c r="CE1071" s="63"/>
      <c r="CF1071" s="63"/>
      <c r="CG1071" s="63"/>
      <c r="CH1071" s="63"/>
      <c r="CI1071" s="120"/>
      <c r="CJ1071" s="120"/>
      <c r="CK1071" s="120"/>
      <c r="CL1071" s="120"/>
      <c r="CM1071" s="120"/>
      <c r="CN1071" s="120"/>
    </row>
    <row r="1072" spans="2:92" x14ac:dyDescent="0.25">
      <c r="B1072" s="63" t="str">
        <f t="shared" si="123"/>
        <v/>
      </c>
      <c r="R1072" s="63"/>
      <c r="S1072" s="63"/>
      <c r="T1072" s="63"/>
      <c r="U1072" s="63"/>
      <c r="V1072" s="63"/>
      <c r="W1072" s="63"/>
      <c r="X1072" s="63"/>
      <c r="Y1072" s="63"/>
      <c r="Z1072" s="63"/>
      <c r="AA1072" s="63"/>
      <c r="AB1072" s="63"/>
      <c r="AC1072" s="63"/>
      <c r="AD1072" s="63"/>
      <c r="AE1072" s="63"/>
      <c r="AF1072" s="63"/>
      <c r="AG1072" s="64"/>
      <c r="AH1072" s="63"/>
      <c r="AI1072" s="63"/>
      <c r="AJ1072" s="63"/>
      <c r="AK1072" s="63"/>
      <c r="AL1072" s="63"/>
      <c r="AM1072" s="63"/>
      <c r="AN1072" s="63"/>
      <c r="AO1072" s="63"/>
      <c r="AP1072" s="63"/>
      <c r="AQ1072" s="63"/>
      <c r="AR1072" s="63"/>
      <c r="AS1072" s="63"/>
      <c r="AT1072" s="63"/>
      <c r="AU1072" s="63"/>
      <c r="AV1072" s="63"/>
      <c r="AW1072" s="63"/>
      <c r="AX1072" s="63"/>
      <c r="AY1072" s="63"/>
      <c r="AZ1072" s="63"/>
      <c r="BA1072" s="63"/>
      <c r="BB1072" s="63"/>
      <c r="BC1072" s="63"/>
      <c r="BD1072" s="63"/>
      <c r="BE1072" s="63"/>
      <c r="BF1072" s="63"/>
      <c r="BG1072" s="63"/>
      <c r="BH1072" s="63"/>
      <c r="BI1072" s="63"/>
      <c r="BJ1072" s="63"/>
      <c r="BK1072" s="63"/>
      <c r="BL1072" s="63"/>
      <c r="BM1072" s="63"/>
      <c r="BN1072" s="63"/>
      <c r="BO1072" s="63"/>
      <c r="BP1072" s="63"/>
      <c r="BQ1072" s="63"/>
      <c r="BR1072" s="63"/>
      <c r="BS1072" s="63"/>
      <c r="BT1072" s="63"/>
      <c r="BU1072" s="63"/>
      <c r="BV1072" s="63"/>
      <c r="BW1072" s="63"/>
      <c r="BX1072" s="63"/>
      <c r="BY1072" s="63"/>
      <c r="BZ1072" s="63"/>
      <c r="CA1072" s="63"/>
      <c r="CB1072" s="63"/>
      <c r="CC1072" s="63"/>
      <c r="CD1072" s="63"/>
      <c r="CE1072" s="63"/>
      <c r="CF1072" s="63"/>
      <c r="CG1072" s="63"/>
      <c r="CH1072" s="63"/>
      <c r="CI1072" s="120"/>
      <c r="CJ1072" s="120"/>
      <c r="CK1072" s="120"/>
      <c r="CL1072" s="120"/>
      <c r="CM1072" s="120"/>
      <c r="CN1072" s="120"/>
    </row>
    <row r="1073" spans="2:92" x14ac:dyDescent="0.25">
      <c r="B1073" s="63" t="str">
        <f t="shared" si="123"/>
        <v/>
      </c>
      <c r="R1073" s="63"/>
      <c r="S1073" s="63"/>
      <c r="T1073" s="63"/>
      <c r="U1073" s="63"/>
      <c r="V1073" s="63"/>
      <c r="W1073" s="63"/>
      <c r="X1073" s="63"/>
      <c r="Y1073" s="63"/>
      <c r="Z1073" s="63"/>
      <c r="AA1073" s="63"/>
      <c r="AB1073" s="63"/>
      <c r="AC1073" s="63"/>
      <c r="AD1073" s="63"/>
      <c r="AE1073" s="63"/>
      <c r="AF1073" s="63"/>
      <c r="AG1073" s="64"/>
      <c r="AH1073" s="63"/>
      <c r="AI1073" s="63"/>
      <c r="AJ1073" s="63"/>
      <c r="AK1073" s="63"/>
      <c r="AL1073" s="63"/>
      <c r="AM1073" s="63"/>
      <c r="AN1073" s="63"/>
      <c r="AO1073" s="63"/>
      <c r="AP1073" s="63"/>
      <c r="AQ1073" s="63"/>
      <c r="AR1073" s="63"/>
      <c r="AS1073" s="63"/>
      <c r="AT1073" s="63"/>
      <c r="AU1073" s="63"/>
      <c r="AV1073" s="63"/>
      <c r="AW1073" s="63"/>
      <c r="AX1073" s="63"/>
      <c r="AY1073" s="63"/>
      <c r="AZ1073" s="63"/>
      <c r="BA1073" s="63"/>
      <c r="BB1073" s="63"/>
      <c r="BC1073" s="63"/>
      <c r="BD1073" s="63"/>
      <c r="BE1073" s="63"/>
      <c r="BF1073" s="63"/>
      <c r="BG1073" s="63"/>
      <c r="BH1073" s="63"/>
      <c r="BI1073" s="63"/>
      <c r="BJ1073" s="63"/>
      <c r="BK1073" s="63"/>
      <c r="BL1073" s="63"/>
      <c r="BM1073" s="63"/>
      <c r="BN1073" s="63"/>
      <c r="BO1073" s="63"/>
      <c r="BP1073" s="63"/>
      <c r="BQ1073" s="63"/>
      <c r="BR1073" s="63"/>
      <c r="BS1073" s="63"/>
      <c r="BT1073" s="63"/>
      <c r="BU1073" s="63"/>
      <c r="BV1073" s="63"/>
      <c r="BW1073" s="63"/>
      <c r="BX1073" s="63"/>
      <c r="BY1073" s="63"/>
      <c r="BZ1073" s="63"/>
      <c r="CA1073" s="63"/>
      <c r="CB1073" s="63"/>
      <c r="CC1073" s="63"/>
      <c r="CD1073" s="63"/>
      <c r="CE1073" s="63"/>
      <c r="CF1073" s="63"/>
      <c r="CG1073" s="63"/>
      <c r="CH1073" s="63"/>
      <c r="CI1073" s="120"/>
      <c r="CJ1073" s="120"/>
      <c r="CK1073" s="120"/>
      <c r="CL1073" s="120"/>
      <c r="CM1073" s="120"/>
      <c r="CN1073" s="120"/>
    </row>
    <row r="1074" spans="2:92" x14ac:dyDescent="0.25">
      <c r="B1074" s="63" t="str">
        <f t="shared" si="123"/>
        <v/>
      </c>
      <c r="R1074" s="63"/>
      <c r="S1074" s="63"/>
      <c r="T1074" s="63"/>
      <c r="U1074" s="63"/>
      <c r="V1074" s="63"/>
      <c r="W1074" s="63"/>
      <c r="X1074" s="63"/>
      <c r="Y1074" s="63"/>
      <c r="Z1074" s="63"/>
      <c r="AA1074" s="63"/>
      <c r="AB1074" s="63"/>
      <c r="AC1074" s="63"/>
      <c r="AD1074" s="63"/>
      <c r="AE1074" s="63"/>
      <c r="AF1074" s="63"/>
      <c r="AG1074" s="64"/>
      <c r="AH1074" s="63"/>
      <c r="AI1074" s="63"/>
      <c r="AJ1074" s="63"/>
      <c r="AK1074" s="63"/>
      <c r="AL1074" s="63"/>
      <c r="AM1074" s="63"/>
      <c r="AN1074" s="63"/>
      <c r="AO1074" s="63"/>
      <c r="AP1074" s="63"/>
      <c r="AQ1074" s="63"/>
      <c r="AR1074" s="63"/>
      <c r="AS1074" s="63"/>
      <c r="AT1074" s="63"/>
      <c r="AU1074" s="63"/>
      <c r="AV1074" s="63"/>
      <c r="AW1074" s="63"/>
      <c r="AX1074" s="63"/>
      <c r="AY1074" s="63"/>
      <c r="AZ1074" s="63"/>
      <c r="BA1074" s="63"/>
      <c r="BB1074" s="63"/>
      <c r="BC1074" s="63"/>
      <c r="BD1074" s="63"/>
      <c r="BE1074" s="63"/>
      <c r="BF1074" s="63"/>
      <c r="BG1074" s="63"/>
      <c r="BH1074" s="63"/>
      <c r="BI1074" s="63"/>
      <c r="BJ1074" s="63"/>
      <c r="BK1074" s="63"/>
      <c r="BL1074" s="63"/>
      <c r="BM1074" s="63"/>
      <c r="BN1074" s="63"/>
      <c r="BO1074" s="63"/>
      <c r="BP1074" s="63"/>
      <c r="BQ1074" s="63"/>
      <c r="BR1074" s="63"/>
      <c r="BS1074" s="63"/>
      <c r="BT1074" s="63"/>
      <c r="BU1074" s="63"/>
      <c r="BV1074" s="63"/>
      <c r="BW1074" s="63"/>
      <c r="BX1074" s="63"/>
      <c r="BY1074" s="63"/>
      <c r="BZ1074" s="63"/>
      <c r="CA1074" s="63"/>
      <c r="CB1074" s="63"/>
      <c r="CC1074" s="63"/>
      <c r="CD1074" s="63"/>
      <c r="CE1074" s="63"/>
      <c r="CF1074" s="63"/>
      <c r="CG1074" s="63"/>
      <c r="CH1074" s="63"/>
      <c r="CI1074" s="120"/>
      <c r="CJ1074" s="120"/>
      <c r="CK1074" s="120"/>
      <c r="CL1074" s="120"/>
      <c r="CM1074" s="120"/>
      <c r="CN1074" s="120"/>
    </row>
    <row r="1075" spans="2:92" x14ac:dyDescent="0.25">
      <c r="B1075" s="63" t="str">
        <f t="shared" si="123"/>
        <v/>
      </c>
      <c r="R1075" s="63"/>
      <c r="S1075" s="63"/>
      <c r="T1075" s="63"/>
      <c r="U1075" s="63"/>
      <c r="V1075" s="63"/>
      <c r="W1075" s="63"/>
      <c r="X1075" s="63"/>
      <c r="Y1075" s="63"/>
      <c r="Z1075" s="63"/>
      <c r="AA1075" s="63"/>
      <c r="AB1075" s="63"/>
      <c r="AC1075" s="63"/>
      <c r="AD1075" s="63"/>
      <c r="AE1075" s="63"/>
      <c r="AF1075" s="63"/>
      <c r="AG1075" s="64"/>
      <c r="AH1075" s="63"/>
      <c r="AI1075" s="63"/>
      <c r="AJ1075" s="63"/>
      <c r="AK1075" s="63"/>
      <c r="AL1075" s="63"/>
      <c r="AM1075" s="63"/>
      <c r="AN1075" s="63"/>
      <c r="AO1075" s="63"/>
      <c r="AP1075" s="63"/>
      <c r="AQ1075" s="63"/>
      <c r="AR1075" s="63"/>
      <c r="AS1075" s="63"/>
      <c r="AT1075" s="63"/>
      <c r="AU1075" s="63"/>
      <c r="AV1075" s="63"/>
      <c r="AW1075" s="63"/>
      <c r="AX1075" s="63"/>
      <c r="AY1075" s="63"/>
      <c r="AZ1075" s="63"/>
      <c r="BA1075" s="63"/>
      <c r="BB1075" s="63"/>
      <c r="BC1075" s="63"/>
      <c r="BD1075" s="63"/>
      <c r="BE1075" s="63"/>
      <c r="BF1075" s="63"/>
      <c r="BG1075" s="63"/>
      <c r="BH1075" s="63"/>
      <c r="BI1075" s="63"/>
      <c r="BJ1075" s="63"/>
      <c r="BK1075" s="63"/>
      <c r="BL1075" s="63"/>
      <c r="BM1075" s="63"/>
      <c r="BN1075" s="63"/>
      <c r="BO1075" s="63"/>
      <c r="BP1075" s="63"/>
      <c r="BQ1075" s="63"/>
      <c r="BR1075" s="63"/>
      <c r="BS1075" s="63"/>
      <c r="BT1075" s="63"/>
      <c r="BU1075" s="63"/>
      <c r="BV1075" s="63"/>
      <c r="BW1075" s="63"/>
      <c r="BX1075" s="63"/>
      <c r="BY1075" s="63"/>
      <c r="BZ1075" s="63"/>
      <c r="CA1075" s="63"/>
      <c r="CB1075" s="63"/>
      <c r="CC1075" s="63"/>
      <c r="CD1075" s="63"/>
      <c r="CE1075" s="63"/>
      <c r="CF1075" s="63"/>
      <c r="CG1075" s="63"/>
      <c r="CH1075" s="63"/>
      <c r="CI1075" s="120"/>
      <c r="CJ1075" s="120"/>
      <c r="CK1075" s="120"/>
      <c r="CL1075" s="120"/>
      <c r="CM1075" s="120"/>
      <c r="CN1075" s="120"/>
    </row>
    <row r="1076" spans="2:92" x14ac:dyDescent="0.25">
      <c r="B1076" s="63" t="str">
        <f t="shared" si="123"/>
        <v/>
      </c>
      <c r="R1076" s="63"/>
      <c r="S1076" s="63"/>
      <c r="T1076" s="63"/>
      <c r="U1076" s="63"/>
      <c r="V1076" s="63"/>
      <c r="W1076" s="63"/>
      <c r="X1076" s="63"/>
      <c r="Y1076" s="63"/>
      <c r="Z1076" s="63"/>
      <c r="AA1076" s="63"/>
      <c r="AB1076" s="63"/>
      <c r="AC1076" s="63"/>
      <c r="AD1076" s="63"/>
      <c r="AE1076" s="63"/>
      <c r="AF1076" s="63"/>
      <c r="AG1076" s="64"/>
      <c r="AH1076" s="63"/>
      <c r="AI1076" s="63"/>
      <c r="AJ1076" s="63"/>
      <c r="AK1076" s="63"/>
      <c r="AL1076" s="63"/>
      <c r="AM1076" s="63"/>
      <c r="AN1076" s="63"/>
      <c r="AO1076" s="63"/>
      <c r="AP1076" s="63"/>
      <c r="AQ1076" s="63"/>
      <c r="AR1076" s="63"/>
      <c r="AS1076" s="63"/>
      <c r="AT1076" s="63"/>
      <c r="AU1076" s="63"/>
      <c r="AV1076" s="63"/>
      <c r="AW1076" s="63"/>
      <c r="AX1076" s="63"/>
      <c r="AY1076" s="63"/>
      <c r="AZ1076" s="63"/>
      <c r="BA1076" s="63"/>
      <c r="BB1076" s="63"/>
      <c r="BC1076" s="63"/>
      <c r="BD1076" s="63"/>
      <c r="BE1076" s="63"/>
      <c r="BF1076" s="63"/>
      <c r="BG1076" s="63"/>
      <c r="BH1076" s="63"/>
      <c r="BI1076" s="63"/>
      <c r="BJ1076" s="63"/>
      <c r="BK1076" s="63"/>
      <c r="BL1076" s="63"/>
      <c r="BM1076" s="63"/>
      <c r="BN1076" s="63"/>
      <c r="BO1076" s="63"/>
      <c r="BP1076" s="63"/>
      <c r="BQ1076" s="63"/>
      <c r="BR1076" s="63"/>
      <c r="BS1076" s="63"/>
      <c r="BT1076" s="63"/>
      <c r="BU1076" s="63"/>
      <c r="BV1076" s="63"/>
      <c r="BW1076" s="63"/>
      <c r="BX1076" s="63"/>
      <c r="BY1076" s="63"/>
      <c r="BZ1076" s="63"/>
      <c r="CA1076" s="63"/>
      <c r="CB1076" s="63"/>
      <c r="CC1076" s="63"/>
      <c r="CD1076" s="63"/>
      <c r="CE1076" s="63"/>
      <c r="CF1076" s="63"/>
      <c r="CG1076" s="63"/>
      <c r="CH1076" s="63"/>
      <c r="CI1076" s="120"/>
      <c r="CJ1076" s="120"/>
      <c r="CK1076" s="120"/>
      <c r="CL1076" s="120"/>
      <c r="CM1076" s="120"/>
      <c r="CN1076" s="120"/>
    </row>
    <row r="1077" spans="2:92" x14ac:dyDescent="0.25">
      <c r="B1077" s="63" t="str">
        <f t="shared" si="123"/>
        <v/>
      </c>
      <c r="R1077" s="63"/>
      <c r="S1077" s="63"/>
      <c r="T1077" s="63"/>
      <c r="U1077" s="63"/>
      <c r="V1077" s="63"/>
      <c r="W1077" s="63"/>
      <c r="X1077" s="63"/>
      <c r="Y1077" s="63"/>
      <c r="Z1077" s="63"/>
      <c r="AA1077" s="63"/>
      <c r="AB1077" s="63"/>
      <c r="AC1077" s="63"/>
      <c r="AD1077" s="63"/>
      <c r="AE1077" s="63"/>
      <c r="AF1077" s="63"/>
      <c r="AG1077" s="64"/>
      <c r="AH1077" s="63"/>
      <c r="AI1077" s="63"/>
      <c r="AJ1077" s="63"/>
      <c r="AK1077" s="63"/>
      <c r="AL1077" s="63"/>
      <c r="AM1077" s="63"/>
      <c r="AN1077" s="63"/>
      <c r="AO1077" s="63"/>
      <c r="AP1077" s="63"/>
      <c r="AQ1077" s="63"/>
      <c r="AR1077" s="63"/>
      <c r="AS1077" s="63"/>
      <c r="AT1077" s="63"/>
      <c r="AU1077" s="63"/>
      <c r="AV1077" s="63"/>
      <c r="AW1077" s="63"/>
      <c r="AX1077" s="63"/>
      <c r="AY1077" s="63"/>
      <c r="AZ1077" s="63"/>
      <c r="BA1077" s="63"/>
      <c r="BB1077" s="63"/>
      <c r="BC1077" s="63"/>
      <c r="BD1077" s="63"/>
      <c r="BE1077" s="63"/>
      <c r="BF1077" s="63"/>
      <c r="BG1077" s="63"/>
      <c r="BH1077" s="63"/>
      <c r="BI1077" s="63"/>
      <c r="BJ1077" s="63"/>
      <c r="BK1077" s="63"/>
      <c r="BL1077" s="63"/>
      <c r="BM1077" s="63"/>
      <c r="BN1077" s="63"/>
      <c r="BO1077" s="63"/>
      <c r="BP1077" s="63"/>
      <c r="BQ1077" s="63"/>
      <c r="BR1077" s="63"/>
      <c r="BS1077" s="63"/>
      <c r="BT1077" s="63"/>
      <c r="BU1077" s="63"/>
      <c r="BV1077" s="63"/>
      <c r="BW1077" s="63"/>
      <c r="BX1077" s="63"/>
      <c r="BY1077" s="63"/>
      <c r="BZ1077" s="63"/>
      <c r="CA1077" s="63"/>
      <c r="CB1077" s="63"/>
      <c r="CC1077" s="63"/>
      <c r="CD1077" s="63"/>
      <c r="CE1077" s="63"/>
      <c r="CF1077" s="63"/>
      <c r="CG1077" s="63"/>
      <c r="CH1077" s="63"/>
      <c r="CI1077" s="120"/>
      <c r="CJ1077" s="120"/>
      <c r="CK1077" s="120"/>
      <c r="CL1077" s="120"/>
      <c r="CM1077" s="120"/>
      <c r="CN1077" s="120"/>
    </row>
    <row r="1078" spans="2:92" x14ac:dyDescent="0.25">
      <c r="B1078" s="63" t="str">
        <f t="shared" si="123"/>
        <v/>
      </c>
      <c r="R1078" s="63"/>
      <c r="S1078" s="63"/>
      <c r="T1078" s="63"/>
      <c r="U1078" s="63"/>
      <c r="V1078" s="63"/>
      <c r="W1078" s="63"/>
      <c r="X1078" s="63"/>
      <c r="Y1078" s="63"/>
      <c r="Z1078" s="63"/>
      <c r="AA1078" s="63"/>
      <c r="AB1078" s="63"/>
      <c r="AC1078" s="63"/>
      <c r="AD1078" s="63"/>
      <c r="AE1078" s="63"/>
      <c r="AF1078" s="63"/>
      <c r="AG1078" s="64"/>
      <c r="AH1078" s="63"/>
      <c r="AI1078" s="63"/>
      <c r="AJ1078" s="63"/>
      <c r="AK1078" s="63"/>
      <c r="AL1078" s="63"/>
      <c r="AM1078" s="63"/>
      <c r="AN1078" s="63"/>
      <c r="AO1078" s="63"/>
      <c r="AP1078" s="63"/>
      <c r="AQ1078" s="63"/>
      <c r="AR1078" s="63"/>
      <c r="AS1078" s="63"/>
      <c r="AT1078" s="63"/>
      <c r="AU1078" s="63"/>
      <c r="AV1078" s="63"/>
      <c r="AW1078" s="63"/>
      <c r="AX1078" s="63"/>
      <c r="AY1078" s="63"/>
      <c r="AZ1078" s="63"/>
      <c r="BA1078" s="63"/>
      <c r="BB1078" s="63"/>
      <c r="BC1078" s="63"/>
      <c r="BD1078" s="63"/>
      <c r="BE1078" s="63"/>
      <c r="BF1078" s="63"/>
      <c r="BG1078" s="63"/>
      <c r="BH1078" s="63"/>
      <c r="BI1078" s="63"/>
      <c r="BJ1078" s="63"/>
      <c r="BK1078" s="63"/>
      <c r="BL1078" s="63"/>
      <c r="BM1078" s="63"/>
      <c r="BN1078" s="63"/>
      <c r="BO1078" s="63"/>
      <c r="BP1078" s="63"/>
      <c r="BQ1078" s="63"/>
      <c r="BR1078" s="63"/>
      <c r="BS1078" s="63"/>
      <c r="BT1078" s="63"/>
      <c r="BU1078" s="63"/>
      <c r="BV1078" s="63"/>
      <c r="BW1078" s="63"/>
      <c r="BX1078" s="63"/>
      <c r="BY1078" s="63"/>
      <c r="BZ1078" s="63"/>
      <c r="CA1078" s="63"/>
      <c r="CB1078" s="63"/>
      <c r="CC1078" s="63"/>
      <c r="CD1078" s="63"/>
      <c r="CE1078" s="63"/>
      <c r="CF1078" s="63"/>
      <c r="CG1078" s="63"/>
      <c r="CH1078" s="63"/>
      <c r="CI1078" s="120"/>
      <c r="CJ1078" s="120"/>
      <c r="CK1078" s="120"/>
      <c r="CL1078" s="120"/>
      <c r="CM1078" s="120"/>
      <c r="CN1078" s="120"/>
    </row>
    <row r="1079" spans="2:92" x14ac:dyDescent="0.25">
      <c r="B1079" s="63" t="str">
        <f t="shared" si="123"/>
        <v/>
      </c>
      <c r="R1079" s="63"/>
      <c r="S1079" s="63"/>
      <c r="T1079" s="63"/>
      <c r="U1079" s="63"/>
      <c r="V1079" s="63"/>
      <c r="W1079" s="63"/>
      <c r="X1079" s="63"/>
      <c r="Y1079" s="63"/>
      <c r="Z1079" s="63"/>
      <c r="AA1079" s="63"/>
      <c r="AB1079" s="63"/>
      <c r="AC1079" s="63"/>
      <c r="AD1079" s="63"/>
      <c r="AE1079" s="63"/>
      <c r="AF1079" s="63"/>
      <c r="AG1079" s="64"/>
      <c r="AH1079" s="63"/>
      <c r="AI1079" s="63"/>
      <c r="AJ1079" s="63"/>
      <c r="AK1079" s="63"/>
      <c r="AL1079" s="63"/>
      <c r="AM1079" s="63"/>
      <c r="AN1079" s="63"/>
      <c r="AO1079" s="63"/>
      <c r="AP1079" s="63"/>
      <c r="AQ1079" s="63"/>
      <c r="AR1079" s="63"/>
      <c r="AS1079" s="63"/>
      <c r="AT1079" s="63"/>
      <c r="AU1079" s="63"/>
      <c r="AV1079" s="63"/>
      <c r="AW1079" s="63"/>
      <c r="AX1079" s="63"/>
      <c r="AY1079" s="63"/>
      <c r="AZ1079" s="63"/>
      <c r="BA1079" s="63"/>
      <c r="BB1079" s="63"/>
      <c r="BC1079" s="63"/>
      <c r="BD1079" s="63"/>
      <c r="BE1079" s="63"/>
      <c r="BF1079" s="63"/>
      <c r="BG1079" s="63"/>
      <c r="BH1079" s="63"/>
      <c r="BI1079" s="63"/>
      <c r="BJ1079" s="63"/>
      <c r="BK1079" s="63"/>
      <c r="BL1079" s="63"/>
      <c r="BM1079" s="63"/>
      <c r="BN1079" s="63"/>
      <c r="BO1079" s="63"/>
      <c r="BP1079" s="63"/>
      <c r="BQ1079" s="63"/>
      <c r="BR1079" s="63"/>
      <c r="BS1079" s="63"/>
      <c r="BT1079" s="63"/>
      <c r="BU1079" s="63"/>
      <c r="BV1079" s="63"/>
      <c r="BW1079" s="63"/>
      <c r="BX1079" s="63"/>
      <c r="BY1079" s="63"/>
      <c r="BZ1079" s="63"/>
      <c r="CA1079" s="63"/>
      <c r="CB1079" s="63"/>
      <c r="CC1079" s="63"/>
      <c r="CD1079" s="63"/>
      <c r="CE1079" s="63"/>
      <c r="CF1079" s="63"/>
      <c r="CG1079" s="63"/>
      <c r="CH1079" s="63"/>
      <c r="CI1079" s="120"/>
      <c r="CJ1079" s="120"/>
      <c r="CK1079" s="120"/>
      <c r="CL1079" s="120"/>
      <c r="CM1079" s="120"/>
      <c r="CN1079" s="120"/>
    </row>
    <row r="1080" spans="2:92" x14ac:dyDescent="0.25">
      <c r="B1080" s="63" t="str">
        <f t="shared" si="123"/>
        <v/>
      </c>
      <c r="R1080" s="63"/>
      <c r="S1080" s="63"/>
      <c r="T1080" s="63"/>
      <c r="U1080" s="63"/>
      <c r="V1080" s="63"/>
      <c r="W1080" s="63"/>
      <c r="X1080" s="63"/>
      <c r="Y1080" s="63"/>
      <c r="Z1080" s="63"/>
      <c r="AA1080" s="63"/>
      <c r="AB1080" s="63"/>
      <c r="AC1080" s="63"/>
      <c r="AD1080" s="63"/>
      <c r="AE1080" s="63"/>
      <c r="AF1080" s="63"/>
      <c r="AG1080" s="64"/>
      <c r="AH1080" s="63"/>
      <c r="AI1080" s="63"/>
      <c r="AJ1080" s="63"/>
      <c r="AK1080" s="63"/>
      <c r="AL1080" s="63"/>
      <c r="AM1080" s="63"/>
      <c r="AN1080" s="63"/>
      <c r="AO1080" s="63"/>
      <c r="AP1080" s="63"/>
      <c r="AQ1080" s="63"/>
      <c r="AR1080" s="63"/>
      <c r="AS1080" s="63"/>
      <c r="AT1080" s="63"/>
      <c r="AU1080" s="63"/>
      <c r="AV1080" s="63"/>
      <c r="AW1080" s="63"/>
      <c r="AX1080" s="63"/>
      <c r="AY1080" s="63"/>
      <c r="AZ1080" s="63"/>
      <c r="BA1080" s="63"/>
      <c r="BB1080" s="63"/>
      <c r="BC1080" s="63"/>
      <c r="BD1080" s="63"/>
      <c r="BE1080" s="63"/>
      <c r="BF1080" s="63"/>
      <c r="BG1080" s="63"/>
      <c r="BH1080" s="63"/>
      <c r="BI1080" s="63"/>
      <c r="BJ1080" s="63"/>
      <c r="BK1080" s="63"/>
      <c r="BL1080" s="63"/>
      <c r="BM1080" s="63"/>
      <c r="BN1080" s="63"/>
      <c r="BO1080" s="63"/>
      <c r="BP1080" s="63"/>
      <c r="BQ1080" s="63"/>
      <c r="BR1080" s="63"/>
      <c r="BS1080" s="63"/>
      <c r="BT1080" s="63"/>
      <c r="BU1080" s="63"/>
      <c r="BV1080" s="63"/>
      <c r="BW1080" s="63"/>
      <c r="BX1080" s="63"/>
      <c r="BY1080" s="63"/>
      <c r="BZ1080" s="63"/>
      <c r="CA1080" s="63"/>
      <c r="CB1080" s="63"/>
      <c r="CC1080" s="63"/>
      <c r="CD1080" s="63"/>
      <c r="CE1080" s="63"/>
      <c r="CF1080" s="63"/>
      <c r="CG1080" s="63"/>
      <c r="CH1080" s="63"/>
      <c r="CI1080" s="120"/>
      <c r="CJ1080" s="120"/>
      <c r="CK1080" s="120"/>
      <c r="CL1080" s="120"/>
      <c r="CM1080" s="120"/>
      <c r="CN1080" s="120"/>
    </row>
    <row r="1081" spans="2:92" x14ac:dyDescent="0.25">
      <c r="B1081" s="63" t="str">
        <f t="shared" si="123"/>
        <v/>
      </c>
      <c r="R1081" s="63"/>
      <c r="S1081" s="63"/>
      <c r="T1081" s="63"/>
      <c r="U1081" s="63"/>
      <c r="V1081" s="63"/>
      <c r="W1081" s="63"/>
      <c r="X1081" s="63"/>
      <c r="Y1081" s="63"/>
      <c r="Z1081" s="63"/>
      <c r="AA1081" s="63"/>
      <c r="AB1081" s="63"/>
      <c r="AC1081" s="63"/>
      <c r="AD1081" s="63"/>
      <c r="AE1081" s="63"/>
      <c r="AF1081" s="63"/>
      <c r="AG1081" s="64"/>
      <c r="AH1081" s="63"/>
      <c r="AI1081" s="63"/>
      <c r="AJ1081" s="63"/>
      <c r="AK1081" s="63"/>
      <c r="AL1081" s="63"/>
      <c r="AM1081" s="63"/>
      <c r="AN1081" s="63"/>
      <c r="AO1081" s="63"/>
      <c r="AP1081" s="63"/>
      <c r="AQ1081" s="63"/>
      <c r="AR1081" s="63"/>
      <c r="AS1081" s="63"/>
      <c r="AT1081" s="63"/>
      <c r="AU1081" s="63"/>
      <c r="AV1081" s="63"/>
      <c r="AW1081" s="63"/>
      <c r="AX1081" s="63"/>
      <c r="AY1081" s="63"/>
      <c r="AZ1081" s="63"/>
      <c r="BA1081" s="63"/>
      <c r="BB1081" s="63"/>
      <c r="BC1081" s="63"/>
      <c r="BD1081" s="63"/>
      <c r="BE1081" s="63"/>
      <c r="BF1081" s="63"/>
      <c r="BG1081" s="63"/>
      <c r="BH1081" s="63"/>
      <c r="BI1081" s="63"/>
      <c r="BJ1081" s="63"/>
      <c r="BK1081" s="63"/>
      <c r="BL1081" s="63"/>
      <c r="BM1081" s="63"/>
      <c r="BN1081" s="63"/>
      <c r="BO1081" s="63"/>
      <c r="BP1081" s="63"/>
      <c r="BQ1081" s="63"/>
      <c r="BR1081" s="63"/>
      <c r="BS1081" s="63"/>
      <c r="BT1081" s="63"/>
      <c r="BU1081" s="63"/>
      <c r="BV1081" s="63"/>
      <c r="BW1081" s="63"/>
      <c r="BX1081" s="63"/>
      <c r="BY1081" s="63"/>
      <c r="BZ1081" s="63"/>
      <c r="CA1081" s="63"/>
      <c r="CB1081" s="63"/>
      <c r="CC1081" s="63"/>
      <c r="CD1081" s="63"/>
      <c r="CE1081" s="63"/>
      <c r="CF1081" s="63"/>
      <c r="CG1081" s="63"/>
      <c r="CH1081" s="63"/>
      <c r="CI1081" s="120"/>
      <c r="CJ1081" s="120"/>
      <c r="CK1081" s="120"/>
      <c r="CL1081" s="120"/>
      <c r="CM1081" s="120"/>
      <c r="CN1081" s="120"/>
    </row>
    <row r="1082" spans="2:92" x14ac:dyDescent="0.25">
      <c r="B1082" s="63" t="str">
        <f t="shared" si="123"/>
        <v/>
      </c>
      <c r="R1082" s="63"/>
      <c r="S1082" s="63"/>
      <c r="T1082" s="63"/>
      <c r="U1082" s="63"/>
      <c r="V1082" s="63"/>
      <c r="W1082" s="63"/>
      <c r="X1082" s="63"/>
      <c r="Y1082" s="63"/>
      <c r="Z1082" s="63"/>
      <c r="AA1082" s="63"/>
      <c r="AB1082" s="63"/>
      <c r="AC1082" s="63"/>
      <c r="AD1082" s="63"/>
      <c r="AE1082" s="63"/>
      <c r="AF1082" s="63"/>
      <c r="AG1082" s="64"/>
      <c r="AH1082" s="63"/>
      <c r="AI1082" s="63"/>
      <c r="AJ1082" s="63"/>
      <c r="AK1082" s="63"/>
      <c r="AL1082" s="63"/>
      <c r="AM1082" s="63"/>
      <c r="AN1082" s="63"/>
      <c r="AO1082" s="63"/>
      <c r="AP1082" s="63"/>
      <c r="AQ1082" s="63"/>
      <c r="AR1082" s="63"/>
      <c r="AS1082" s="63"/>
      <c r="AT1082" s="63"/>
      <c r="AU1082" s="63"/>
      <c r="AV1082" s="63"/>
      <c r="AW1082" s="63"/>
      <c r="AX1082" s="63"/>
      <c r="AY1082" s="63"/>
      <c r="AZ1082" s="63"/>
      <c r="BA1082" s="63"/>
      <c r="BB1082" s="63"/>
      <c r="BC1082" s="63"/>
      <c r="BD1082" s="63"/>
      <c r="BE1082" s="63"/>
      <c r="BF1082" s="63"/>
      <c r="BG1082" s="63"/>
      <c r="BH1082" s="63"/>
      <c r="BI1082" s="63"/>
      <c r="BJ1082" s="63"/>
      <c r="BK1082" s="63"/>
      <c r="BL1082" s="63"/>
      <c r="BM1082" s="63"/>
      <c r="BN1082" s="63"/>
      <c r="BO1082" s="63"/>
      <c r="BP1082" s="63"/>
      <c r="BQ1082" s="63"/>
      <c r="BR1082" s="63"/>
      <c r="BS1082" s="63"/>
      <c r="BT1082" s="63"/>
      <c r="BU1082" s="63"/>
      <c r="BV1082" s="63"/>
      <c r="BW1082" s="63"/>
      <c r="BX1082" s="63"/>
      <c r="BY1082" s="63"/>
      <c r="BZ1082" s="63"/>
      <c r="CA1082" s="63"/>
      <c r="CB1082" s="63"/>
      <c r="CC1082" s="63"/>
      <c r="CD1082" s="63"/>
      <c r="CE1082" s="63"/>
      <c r="CF1082" s="63"/>
      <c r="CG1082" s="63"/>
      <c r="CH1082" s="63"/>
      <c r="CI1082" s="120"/>
      <c r="CJ1082" s="120"/>
      <c r="CK1082" s="120"/>
      <c r="CL1082" s="120"/>
      <c r="CM1082" s="120"/>
      <c r="CN1082" s="120"/>
    </row>
    <row r="1083" spans="2:92" x14ac:dyDescent="0.25">
      <c r="B1083" s="63" t="str">
        <f t="shared" si="123"/>
        <v/>
      </c>
      <c r="R1083" s="63"/>
      <c r="S1083" s="63"/>
      <c r="T1083" s="63"/>
      <c r="U1083" s="63"/>
      <c r="V1083" s="63"/>
      <c r="W1083" s="63"/>
      <c r="X1083" s="63"/>
      <c r="Y1083" s="63"/>
      <c r="Z1083" s="63"/>
      <c r="AA1083" s="63"/>
      <c r="AB1083" s="63"/>
      <c r="AC1083" s="63"/>
      <c r="AD1083" s="63"/>
      <c r="AE1083" s="63"/>
      <c r="AF1083" s="63"/>
      <c r="AG1083" s="64"/>
      <c r="AH1083" s="63"/>
      <c r="AI1083" s="63"/>
      <c r="AJ1083" s="63"/>
      <c r="AK1083" s="63"/>
      <c r="AL1083" s="63"/>
      <c r="AM1083" s="63"/>
      <c r="AN1083" s="63"/>
      <c r="AO1083" s="63"/>
      <c r="AP1083" s="63"/>
      <c r="AQ1083" s="63"/>
      <c r="AR1083" s="63"/>
      <c r="AS1083" s="63"/>
      <c r="AT1083" s="63"/>
      <c r="AU1083" s="63"/>
      <c r="AV1083" s="63"/>
      <c r="AW1083" s="63"/>
      <c r="AX1083" s="63"/>
      <c r="AY1083" s="63"/>
      <c r="AZ1083" s="63"/>
      <c r="BA1083" s="63"/>
      <c r="BB1083" s="63"/>
      <c r="BC1083" s="63"/>
      <c r="BD1083" s="63"/>
      <c r="BE1083" s="63"/>
      <c r="BF1083" s="63"/>
      <c r="BG1083" s="63"/>
      <c r="BH1083" s="63"/>
      <c r="BI1083" s="63"/>
      <c r="BJ1083" s="63"/>
      <c r="BK1083" s="63"/>
      <c r="BL1083" s="63"/>
      <c r="BM1083" s="63"/>
      <c r="BN1083" s="63"/>
      <c r="BO1083" s="63"/>
      <c r="BP1083" s="63"/>
      <c r="BQ1083" s="63"/>
      <c r="BR1083" s="63"/>
      <c r="BS1083" s="63"/>
      <c r="BT1083" s="63"/>
      <c r="BU1083" s="63"/>
      <c r="BV1083" s="63"/>
      <c r="BW1083" s="63"/>
      <c r="BX1083" s="63"/>
      <c r="BY1083" s="63"/>
      <c r="BZ1083" s="63"/>
      <c r="CA1083" s="63"/>
      <c r="CB1083" s="63"/>
      <c r="CC1083" s="63"/>
      <c r="CD1083" s="63"/>
      <c r="CE1083" s="63"/>
      <c r="CF1083" s="63"/>
      <c r="CG1083" s="63"/>
      <c r="CH1083" s="63"/>
      <c r="CI1083" s="120"/>
      <c r="CJ1083" s="120"/>
      <c r="CK1083" s="120"/>
      <c r="CL1083" s="120"/>
      <c r="CM1083" s="120"/>
      <c r="CN1083" s="120"/>
    </row>
    <row r="1084" spans="2:92" x14ac:dyDescent="0.25">
      <c r="B1084" s="63" t="str">
        <f t="shared" si="123"/>
        <v/>
      </c>
      <c r="R1084" s="63"/>
      <c r="S1084" s="63"/>
      <c r="T1084" s="63"/>
      <c r="U1084" s="63"/>
      <c r="V1084" s="63"/>
      <c r="W1084" s="63"/>
      <c r="X1084" s="63"/>
      <c r="Y1084" s="63"/>
      <c r="Z1084" s="63"/>
      <c r="AA1084" s="63"/>
      <c r="AB1084" s="63"/>
      <c r="AC1084" s="63"/>
      <c r="AD1084" s="63"/>
      <c r="AE1084" s="63"/>
      <c r="AF1084" s="63"/>
      <c r="AG1084" s="64"/>
      <c r="AH1084" s="63"/>
      <c r="AI1084" s="63"/>
      <c r="AJ1084" s="63"/>
      <c r="AK1084" s="63"/>
      <c r="AL1084" s="63"/>
      <c r="AM1084" s="63"/>
      <c r="AN1084" s="63"/>
      <c r="AO1084" s="63"/>
      <c r="AP1084" s="63"/>
      <c r="AQ1084" s="63"/>
      <c r="AR1084" s="63"/>
      <c r="AS1084" s="63"/>
      <c r="AT1084" s="63"/>
      <c r="AU1084" s="63"/>
      <c r="AV1084" s="63"/>
      <c r="AW1084" s="63"/>
      <c r="AX1084" s="63"/>
      <c r="AY1084" s="63"/>
      <c r="AZ1084" s="63"/>
      <c r="BA1084" s="63"/>
      <c r="BB1084" s="63"/>
      <c r="BC1084" s="63"/>
      <c r="BD1084" s="63"/>
      <c r="BE1084" s="63"/>
      <c r="BF1084" s="63"/>
      <c r="BG1084" s="63"/>
      <c r="BH1084" s="63"/>
      <c r="BI1084" s="63"/>
      <c r="BJ1084" s="63"/>
      <c r="BK1084" s="63"/>
      <c r="BL1084" s="63"/>
      <c r="BM1084" s="63"/>
      <c r="BN1084" s="63"/>
      <c r="BO1084" s="63"/>
      <c r="BP1084" s="63"/>
      <c r="BQ1084" s="63"/>
      <c r="BR1084" s="63"/>
      <c r="BS1084" s="63"/>
      <c r="BT1084" s="63"/>
      <c r="BU1084" s="63"/>
      <c r="BV1084" s="63"/>
      <c r="BW1084" s="63"/>
      <c r="BX1084" s="63"/>
      <c r="BY1084" s="63"/>
      <c r="BZ1084" s="63"/>
      <c r="CA1084" s="63"/>
      <c r="CB1084" s="63"/>
      <c r="CC1084" s="63"/>
      <c r="CD1084" s="63"/>
      <c r="CE1084" s="63"/>
      <c r="CF1084" s="63"/>
      <c r="CG1084" s="63"/>
      <c r="CH1084" s="63"/>
      <c r="CI1084" s="120"/>
      <c r="CJ1084" s="120"/>
      <c r="CK1084" s="120"/>
      <c r="CL1084" s="120"/>
      <c r="CM1084" s="120"/>
      <c r="CN1084" s="120"/>
    </row>
    <row r="1085" spans="2:92" x14ac:dyDescent="0.25">
      <c r="B1085" s="63" t="str">
        <f t="shared" si="123"/>
        <v/>
      </c>
      <c r="R1085" s="63"/>
      <c r="S1085" s="63"/>
      <c r="T1085" s="63"/>
      <c r="U1085" s="63"/>
      <c r="V1085" s="63"/>
      <c r="W1085" s="63"/>
      <c r="X1085" s="63"/>
      <c r="Y1085" s="63"/>
      <c r="Z1085" s="63"/>
      <c r="AA1085" s="63"/>
      <c r="AB1085" s="63"/>
      <c r="AC1085" s="63"/>
      <c r="AD1085" s="63"/>
      <c r="AE1085" s="63"/>
      <c r="AF1085" s="63"/>
      <c r="AG1085" s="64"/>
      <c r="AH1085" s="63"/>
      <c r="AI1085" s="63"/>
      <c r="AJ1085" s="63"/>
      <c r="AK1085" s="63"/>
      <c r="AL1085" s="63"/>
      <c r="AM1085" s="63"/>
      <c r="AN1085" s="63"/>
      <c r="AO1085" s="63"/>
      <c r="AP1085" s="63"/>
      <c r="AQ1085" s="63"/>
      <c r="AR1085" s="63"/>
      <c r="AS1085" s="63"/>
      <c r="AT1085" s="63"/>
      <c r="AU1085" s="63"/>
      <c r="AV1085" s="63"/>
      <c r="AW1085" s="63"/>
      <c r="AX1085" s="63"/>
      <c r="AY1085" s="63"/>
      <c r="AZ1085" s="63"/>
      <c r="BA1085" s="63"/>
      <c r="BB1085" s="63"/>
      <c r="BC1085" s="63"/>
      <c r="BD1085" s="63"/>
      <c r="BE1085" s="63"/>
      <c r="BF1085" s="63"/>
      <c r="BG1085" s="63"/>
      <c r="BH1085" s="63"/>
      <c r="BI1085" s="63"/>
      <c r="BJ1085" s="63"/>
      <c r="BK1085" s="63"/>
      <c r="BL1085" s="63"/>
      <c r="BM1085" s="63"/>
      <c r="BN1085" s="63"/>
      <c r="BO1085" s="63"/>
      <c r="BP1085" s="63"/>
      <c r="BQ1085" s="63"/>
      <c r="BR1085" s="63"/>
      <c r="BS1085" s="63"/>
      <c r="BT1085" s="63"/>
      <c r="BU1085" s="63"/>
      <c r="BV1085" s="63"/>
      <c r="BW1085" s="63"/>
      <c r="BX1085" s="63"/>
      <c r="BY1085" s="63"/>
      <c r="BZ1085" s="63"/>
      <c r="CA1085" s="63"/>
      <c r="CB1085" s="63"/>
      <c r="CC1085" s="63"/>
      <c r="CD1085" s="63"/>
      <c r="CE1085" s="63"/>
      <c r="CF1085" s="63"/>
      <c r="CG1085" s="63"/>
      <c r="CH1085" s="63"/>
      <c r="CI1085" s="120"/>
      <c r="CJ1085" s="120"/>
      <c r="CK1085" s="120"/>
      <c r="CL1085" s="120"/>
      <c r="CM1085" s="120"/>
      <c r="CN1085" s="120"/>
    </row>
    <row r="1086" spans="2:92" x14ac:dyDescent="0.25">
      <c r="B1086" s="63" t="str">
        <f t="shared" si="123"/>
        <v/>
      </c>
      <c r="R1086" s="63"/>
      <c r="S1086" s="63"/>
      <c r="T1086" s="63"/>
      <c r="U1086" s="63"/>
      <c r="V1086" s="63"/>
      <c r="W1086" s="63"/>
      <c r="X1086" s="63"/>
      <c r="Y1086" s="63"/>
      <c r="Z1086" s="63"/>
      <c r="AA1086" s="63"/>
      <c r="AB1086" s="63"/>
      <c r="AC1086" s="63"/>
      <c r="AD1086" s="63"/>
      <c r="AE1086" s="63"/>
      <c r="AF1086" s="63"/>
      <c r="AG1086" s="64"/>
      <c r="AH1086" s="63"/>
      <c r="AI1086" s="63"/>
      <c r="AJ1086" s="63"/>
      <c r="AK1086" s="63"/>
      <c r="AL1086" s="63"/>
      <c r="AM1086" s="63"/>
      <c r="AN1086" s="63"/>
      <c r="AO1086" s="63"/>
      <c r="AP1086" s="63"/>
      <c r="AQ1086" s="63"/>
      <c r="AR1086" s="63"/>
      <c r="AS1086" s="63"/>
      <c r="AT1086" s="63"/>
      <c r="AU1086" s="63"/>
      <c r="AV1086" s="63"/>
      <c r="AW1086" s="63"/>
      <c r="AX1086" s="63"/>
      <c r="AY1086" s="63"/>
      <c r="AZ1086" s="63"/>
      <c r="BA1086" s="63"/>
      <c r="BB1086" s="63"/>
      <c r="BC1086" s="63"/>
      <c r="BD1086" s="63"/>
      <c r="BE1086" s="63"/>
      <c r="BF1086" s="63"/>
      <c r="BG1086" s="63"/>
      <c r="BH1086" s="63"/>
      <c r="BI1086" s="63"/>
      <c r="BJ1086" s="63"/>
      <c r="BK1086" s="63"/>
      <c r="BL1086" s="63"/>
      <c r="BM1086" s="63"/>
      <c r="BN1086" s="63"/>
      <c r="BO1086" s="63"/>
      <c r="BP1086" s="63"/>
      <c r="BQ1086" s="63"/>
      <c r="BR1086" s="63"/>
      <c r="BS1086" s="63"/>
      <c r="BT1086" s="63"/>
      <c r="BU1086" s="63"/>
      <c r="BV1086" s="63"/>
      <c r="BW1086" s="63"/>
      <c r="BX1086" s="63"/>
      <c r="BY1086" s="63"/>
      <c r="BZ1086" s="63"/>
      <c r="CA1086" s="63"/>
      <c r="CB1086" s="63"/>
      <c r="CC1086" s="63"/>
      <c r="CD1086" s="63"/>
      <c r="CE1086" s="63"/>
      <c r="CF1086" s="63"/>
      <c r="CG1086" s="63"/>
      <c r="CH1086" s="63"/>
      <c r="CI1086" s="120"/>
      <c r="CJ1086" s="120"/>
      <c r="CK1086" s="120"/>
      <c r="CL1086" s="120"/>
      <c r="CM1086" s="120"/>
      <c r="CN1086" s="120"/>
    </row>
    <row r="1087" spans="2:92" x14ac:dyDescent="0.25">
      <c r="B1087" s="63" t="str">
        <f t="shared" si="123"/>
        <v/>
      </c>
      <c r="R1087" s="63"/>
      <c r="S1087" s="63"/>
      <c r="T1087" s="63"/>
      <c r="U1087" s="63"/>
      <c r="V1087" s="63"/>
      <c r="W1087" s="63"/>
      <c r="X1087" s="63"/>
      <c r="Y1087" s="63"/>
      <c r="Z1087" s="63"/>
      <c r="AA1087" s="63"/>
      <c r="AB1087" s="63"/>
      <c r="AC1087" s="63"/>
      <c r="AD1087" s="63"/>
      <c r="AE1087" s="63"/>
      <c r="AF1087" s="63"/>
      <c r="AG1087" s="64"/>
      <c r="AH1087" s="63"/>
      <c r="AI1087" s="63"/>
      <c r="AJ1087" s="63"/>
      <c r="AK1087" s="63"/>
      <c r="AL1087" s="63"/>
      <c r="AM1087" s="63"/>
      <c r="AN1087" s="63"/>
      <c r="AO1087" s="63"/>
      <c r="AP1087" s="63"/>
      <c r="AQ1087" s="63"/>
      <c r="AR1087" s="63"/>
      <c r="AS1087" s="63"/>
      <c r="AT1087" s="63"/>
      <c r="AU1087" s="63"/>
      <c r="AV1087" s="63"/>
      <c r="AW1087" s="63"/>
      <c r="AX1087" s="63"/>
      <c r="AY1087" s="63"/>
      <c r="AZ1087" s="63"/>
      <c r="BA1087" s="63"/>
      <c r="BB1087" s="63"/>
      <c r="BC1087" s="63"/>
      <c r="BD1087" s="63"/>
      <c r="BE1087" s="63"/>
      <c r="BF1087" s="63"/>
      <c r="BG1087" s="63"/>
      <c r="BH1087" s="63"/>
      <c r="BI1087" s="63"/>
      <c r="BJ1087" s="63"/>
      <c r="BK1087" s="63"/>
      <c r="BL1087" s="63"/>
      <c r="BM1087" s="63"/>
      <c r="BN1087" s="63"/>
      <c r="BO1087" s="63"/>
      <c r="BP1087" s="63"/>
      <c r="BQ1087" s="63"/>
      <c r="BR1087" s="63"/>
      <c r="BS1087" s="63"/>
      <c r="BT1087" s="63"/>
      <c r="BU1087" s="63"/>
      <c r="BV1087" s="63"/>
      <c r="BW1087" s="63"/>
      <c r="BX1087" s="63"/>
      <c r="BY1087" s="63"/>
      <c r="BZ1087" s="63"/>
      <c r="CA1087" s="63"/>
      <c r="CB1087" s="63"/>
      <c r="CC1087" s="63"/>
      <c r="CD1087" s="63"/>
      <c r="CE1087" s="63"/>
      <c r="CF1087" s="63"/>
      <c r="CG1087" s="63"/>
      <c r="CH1087" s="63"/>
      <c r="CI1087" s="120"/>
      <c r="CJ1087" s="120"/>
      <c r="CK1087" s="120"/>
      <c r="CL1087" s="120"/>
      <c r="CM1087" s="120"/>
      <c r="CN1087" s="120"/>
    </row>
    <row r="1088" spans="2:92" x14ac:dyDescent="0.25">
      <c r="B1088" s="63" t="str">
        <f t="shared" ref="B1088:B1151" si="124">IF(C1088&lt;&gt;"",CONCATENATE(C1088,F1088,D1088,I1088),"")</f>
        <v/>
      </c>
      <c r="R1088" s="63"/>
      <c r="S1088" s="63"/>
      <c r="T1088" s="63"/>
      <c r="U1088" s="63"/>
      <c r="V1088" s="63"/>
      <c r="W1088" s="63"/>
      <c r="X1088" s="63"/>
      <c r="Y1088" s="63"/>
      <c r="Z1088" s="63"/>
      <c r="AA1088" s="63"/>
      <c r="AB1088" s="63"/>
      <c r="AC1088" s="63"/>
      <c r="AD1088" s="63"/>
      <c r="AE1088" s="63"/>
      <c r="AF1088" s="63"/>
      <c r="AG1088" s="64"/>
      <c r="AH1088" s="63"/>
      <c r="AI1088" s="63"/>
      <c r="AJ1088" s="63"/>
      <c r="AK1088" s="63"/>
      <c r="AL1088" s="63"/>
      <c r="AM1088" s="63"/>
      <c r="AN1088" s="63"/>
      <c r="AO1088" s="63"/>
      <c r="AP1088" s="63"/>
      <c r="AQ1088" s="63"/>
      <c r="AR1088" s="63"/>
      <c r="AS1088" s="63"/>
      <c r="AT1088" s="63"/>
      <c r="AU1088" s="63"/>
      <c r="AV1088" s="63"/>
      <c r="AW1088" s="63"/>
      <c r="AX1088" s="63"/>
      <c r="AY1088" s="63"/>
      <c r="AZ1088" s="63"/>
      <c r="BA1088" s="63"/>
      <c r="BB1088" s="63"/>
      <c r="BC1088" s="63"/>
      <c r="BD1088" s="63"/>
      <c r="BE1088" s="63"/>
      <c r="BF1088" s="63"/>
      <c r="BG1088" s="63"/>
      <c r="BH1088" s="63"/>
      <c r="BI1088" s="63"/>
      <c r="BJ1088" s="63"/>
      <c r="BK1088" s="63"/>
      <c r="BL1088" s="63"/>
      <c r="BM1088" s="63"/>
      <c r="BN1088" s="63"/>
      <c r="BO1088" s="63"/>
      <c r="BP1088" s="63"/>
      <c r="BQ1088" s="63"/>
      <c r="BR1088" s="63"/>
      <c r="BS1088" s="63"/>
      <c r="BT1088" s="63"/>
      <c r="BU1088" s="63"/>
      <c r="BV1088" s="63"/>
      <c r="BW1088" s="63"/>
      <c r="BX1088" s="63"/>
      <c r="BY1088" s="63"/>
      <c r="BZ1088" s="63"/>
      <c r="CA1088" s="63"/>
      <c r="CB1088" s="63"/>
      <c r="CC1088" s="63"/>
      <c r="CD1088" s="63"/>
      <c r="CE1088" s="63"/>
      <c r="CF1088" s="63"/>
      <c r="CG1088" s="63"/>
      <c r="CH1088" s="63"/>
      <c r="CI1088" s="120"/>
      <c r="CJ1088" s="120"/>
      <c r="CK1088" s="120"/>
      <c r="CL1088" s="120"/>
      <c r="CM1088" s="120"/>
      <c r="CN1088" s="120"/>
    </row>
    <row r="1089" spans="2:92" x14ac:dyDescent="0.25">
      <c r="B1089" s="63" t="str">
        <f t="shared" si="124"/>
        <v/>
      </c>
      <c r="R1089" s="63"/>
      <c r="S1089" s="63"/>
      <c r="T1089" s="63"/>
      <c r="U1089" s="63"/>
      <c r="V1089" s="63"/>
      <c r="W1089" s="63"/>
      <c r="X1089" s="63"/>
      <c r="Y1089" s="63"/>
      <c r="Z1089" s="63"/>
      <c r="AA1089" s="63"/>
      <c r="AB1089" s="63"/>
      <c r="AC1089" s="63"/>
      <c r="AD1089" s="63"/>
      <c r="AE1089" s="63"/>
      <c r="AF1089" s="63"/>
      <c r="AG1089" s="64"/>
      <c r="AH1089" s="63"/>
      <c r="AI1089" s="63"/>
      <c r="AJ1089" s="63"/>
      <c r="AK1089" s="63"/>
      <c r="AL1089" s="63"/>
      <c r="AM1089" s="63"/>
      <c r="AN1089" s="63"/>
      <c r="AO1089" s="63"/>
      <c r="AP1089" s="63"/>
      <c r="AQ1089" s="63"/>
      <c r="AR1089" s="63"/>
      <c r="AS1089" s="63"/>
      <c r="AT1089" s="63"/>
      <c r="AU1089" s="63"/>
      <c r="AV1089" s="63"/>
      <c r="AW1089" s="63"/>
      <c r="AX1089" s="63"/>
      <c r="AY1089" s="63"/>
      <c r="AZ1089" s="63"/>
      <c r="BA1089" s="63"/>
      <c r="BB1089" s="63"/>
      <c r="BC1089" s="63"/>
      <c r="BD1089" s="63"/>
      <c r="BE1089" s="63"/>
      <c r="BF1089" s="63"/>
      <c r="BG1089" s="63"/>
      <c r="BH1089" s="63"/>
      <c r="BI1089" s="63"/>
      <c r="BJ1089" s="63"/>
      <c r="BK1089" s="63"/>
      <c r="BL1089" s="63"/>
      <c r="BM1089" s="63"/>
      <c r="BN1089" s="63"/>
      <c r="BO1089" s="63"/>
      <c r="BP1089" s="63"/>
      <c r="BQ1089" s="63"/>
      <c r="BR1089" s="63"/>
      <c r="BS1089" s="63"/>
      <c r="BT1089" s="63"/>
      <c r="BU1089" s="63"/>
      <c r="BV1089" s="63"/>
      <c r="BW1089" s="63"/>
      <c r="BX1089" s="63"/>
      <c r="BY1089" s="63"/>
      <c r="BZ1089" s="63"/>
      <c r="CA1089" s="63"/>
      <c r="CB1089" s="63"/>
      <c r="CC1089" s="63"/>
      <c r="CD1089" s="63"/>
      <c r="CE1089" s="63"/>
      <c r="CF1089" s="63"/>
      <c r="CG1089" s="63"/>
      <c r="CH1089" s="63"/>
      <c r="CI1089" s="120"/>
      <c r="CJ1089" s="120"/>
      <c r="CK1089" s="120"/>
      <c r="CL1089" s="120"/>
      <c r="CM1089" s="120"/>
      <c r="CN1089" s="120"/>
    </row>
    <row r="1090" spans="2:92" x14ac:dyDescent="0.25">
      <c r="B1090" s="63" t="str">
        <f t="shared" si="124"/>
        <v/>
      </c>
      <c r="R1090" s="63"/>
      <c r="S1090" s="63"/>
      <c r="T1090" s="63"/>
      <c r="U1090" s="63"/>
      <c r="V1090" s="63"/>
      <c r="W1090" s="63"/>
      <c r="X1090" s="63"/>
      <c r="Y1090" s="63"/>
      <c r="Z1090" s="63"/>
      <c r="AA1090" s="63"/>
      <c r="AB1090" s="63"/>
      <c r="AC1090" s="63"/>
      <c r="AD1090" s="63"/>
      <c r="AE1090" s="63"/>
      <c r="AF1090" s="63"/>
      <c r="AG1090" s="64"/>
      <c r="AH1090" s="63"/>
      <c r="AI1090" s="63"/>
      <c r="AJ1090" s="63"/>
      <c r="AK1090" s="63"/>
      <c r="AL1090" s="63"/>
      <c r="AM1090" s="63"/>
      <c r="AN1090" s="63"/>
      <c r="AO1090" s="63"/>
      <c r="AP1090" s="63"/>
      <c r="AQ1090" s="63"/>
      <c r="AR1090" s="63"/>
      <c r="AS1090" s="63"/>
      <c r="AT1090" s="63"/>
      <c r="AU1090" s="63"/>
      <c r="AV1090" s="63"/>
      <c r="AW1090" s="63"/>
      <c r="AX1090" s="63"/>
      <c r="AY1090" s="63"/>
      <c r="AZ1090" s="63"/>
      <c r="BA1090" s="63"/>
      <c r="BB1090" s="63"/>
      <c r="BC1090" s="63"/>
      <c r="BD1090" s="63"/>
      <c r="BE1090" s="63"/>
      <c r="BF1090" s="63"/>
      <c r="BG1090" s="63"/>
      <c r="BH1090" s="63"/>
      <c r="BI1090" s="63"/>
      <c r="BJ1090" s="63"/>
      <c r="BK1090" s="63"/>
      <c r="BL1090" s="63"/>
      <c r="BM1090" s="63"/>
      <c r="BN1090" s="63"/>
      <c r="BO1090" s="63"/>
      <c r="BP1090" s="63"/>
      <c r="BQ1090" s="63"/>
      <c r="BR1090" s="63"/>
      <c r="BS1090" s="63"/>
      <c r="BT1090" s="63"/>
      <c r="BU1090" s="63"/>
      <c r="BV1090" s="63"/>
      <c r="BW1090" s="63"/>
      <c r="BX1090" s="63"/>
      <c r="BY1090" s="63"/>
      <c r="BZ1090" s="63"/>
      <c r="CA1090" s="63"/>
      <c r="CB1090" s="63"/>
      <c r="CC1090" s="63"/>
      <c r="CD1090" s="63"/>
      <c r="CE1090" s="63"/>
      <c r="CF1090" s="63"/>
      <c r="CG1090" s="63"/>
      <c r="CH1090" s="63"/>
      <c r="CI1090" s="120"/>
      <c r="CJ1090" s="120"/>
      <c r="CK1090" s="120"/>
      <c r="CL1090" s="120"/>
      <c r="CM1090" s="120"/>
      <c r="CN1090" s="120"/>
    </row>
    <row r="1091" spans="2:92" x14ac:dyDescent="0.25">
      <c r="B1091" s="63" t="str">
        <f t="shared" si="124"/>
        <v/>
      </c>
      <c r="R1091" s="63"/>
      <c r="S1091" s="63"/>
      <c r="T1091" s="63"/>
      <c r="U1091" s="63"/>
      <c r="V1091" s="63"/>
      <c r="W1091" s="63"/>
      <c r="X1091" s="63"/>
      <c r="Y1091" s="63"/>
      <c r="Z1091" s="63"/>
      <c r="AA1091" s="63"/>
      <c r="AB1091" s="63"/>
      <c r="AC1091" s="63"/>
      <c r="AD1091" s="63"/>
      <c r="AE1091" s="63"/>
      <c r="AF1091" s="63"/>
      <c r="AG1091" s="64"/>
      <c r="AH1091" s="63"/>
      <c r="AI1091" s="63"/>
      <c r="AJ1091" s="63"/>
      <c r="AK1091" s="63"/>
      <c r="AL1091" s="63"/>
      <c r="AM1091" s="63"/>
      <c r="AN1091" s="63"/>
      <c r="AO1091" s="63"/>
      <c r="AP1091" s="63"/>
      <c r="AQ1091" s="63"/>
      <c r="AR1091" s="63"/>
      <c r="AS1091" s="63"/>
      <c r="AT1091" s="63"/>
      <c r="AU1091" s="63"/>
      <c r="AV1091" s="63"/>
      <c r="AW1091" s="63"/>
      <c r="AX1091" s="63"/>
      <c r="AY1091" s="63"/>
      <c r="AZ1091" s="63"/>
      <c r="BA1091" s="63"/>
      <c r="BB1091" s="63"/>
      <c r="BC1091" s="63"/>
      <c r="BD1091" s="63"/>
      <c r="BE1091" s="63"/>
      <c r="BF1091" s="63"/>
      <c r="BG1091" s="63"/>
      <c r="BH1091" s="63"/>
      <c r="BI1091" s="63"/>
      <c r="BJ1091" s="63"/>
      <c r="BK1091" s="63"/>
      <c r="BL1091" s="63"/>
      <c r="BM1091" s="63"/>
      <c r="BN1091" s="63"/>
      <c r="BO1091" s="63"/>
      <c r="BP1091" s="63"/>
      <c r="BQ1091" s="63"/>
      <c r="BR1091" s="63"/>
      <c r="BS1091" s="63"/>
      <c r="BT1091" s="63"/>
      <c r="BU1091" s="63"/>
      <c r="BV1091" s="63"/>
      <c r="BW1091" s="63"/>
      <c r="BX1091" s="63"/>
      <c r="BY1091" s="63"/>
      <c r="BZ1091" s="63"/>
      <c r="CA1091" s="63"/>
      <c r="CB1091" s="63"/>
      <c r="CC1091" s="63"/>
      <c r="CD1091" s="63"/>
      <c r="CE1091" s="63"/>
      <c r="CF1091" s="63"/>
      <c r="CG1091" s="63"/>
      <c r="CH1091" s="63"/>
      <c r="CI1091" s="120"/>
      <c r="CJ1091" s="120"/>
      <c r="CK1091" s="120"/>
      <c r="CL1091" s="120"/>
      <c r="CM1091" s="120"/>
      <c r="CN1091" s="120"/>
    </row>
    <row r="1092" spans="2:92" x14ac:dyDescent="0.25">
      <c r="B1092" s="63" t="str">
        <f t="shared" si="124"/>
        <v/>
      </c>
      <c r="R1092" s="63"/>
      <c r="S1092" s="63"/>
      <c r="T1092" s="63"/>
      <c r="U1092" s="63"/>
      <c r="V1092" s="63"/>
      <c r="W1092" s="63"/>
      <c r="X1092" s="63"/>
      <c r="Y1092" s="63"/>
      <c r="Z1092" s="63"/>
      <c r="AA1092" s="63"/>
      <c r="AB1092" s="63"/>
      <c r="AC1092" s="63"/>
      <c r="AD1092" s="63"/>
      <c r="AE1092" s="63"/>
      <c r="AF1092" s="63"/>
      <c r="AG1092" s="64"/>
      <c r="AH1092" s="63"/>
      <c r="AI1092" s="63"/>
      <c r="AJ1092" s="63"/>
      <c r="AK1092" s="63"/>
      <c r="AL1092" s="63"/>
      <c r="AM1092" s="63"/>
      <c r="AN1092" s="63"/>
      <c r="AO1092" s="63"/>
      <c r="AP1092" s="63"/>
      <c r="AQ1092" s="63"/>
      <c r="AR1092" s="63"/>
      <c r="AS1092" s="63"/>
      <c r="AT1092" s="63"/>
      <c r="AU1092" s="63"/>
      <c r="AV1092" s="63"/>
      <c r="AW1092" s="63"/>
      <c r="AX1092" s="63"/>
      <c r="AY1092" s="63"/>
      <c r="AZ1092" s="63"/>
      <c r="BA1092" s="63"/>
      <c r="BB1092" s="63"/>
      <c r="BC1092" s="63"/>
      <c r="BD1092" s="63"/>
      <c r="BE1092" s="63"/>
      <c r="BF1092" s="63"/>
      <c r="BG1092" s="63"/>
      <c r="BH1092" s="63"/>
      <c r="BI1092" s="63"/>
      <c r="BJ1092" s="63"/>
      <c r="BK1092" s="63"/>
      <c r="BL1092" s="63"/>
      <c r="BM1092" s="63"/>
      <c r="BN1092" s="63"/>
      <c r="BO1092" s="63"/>
      <c r="BP1092" s="63"/>
      <c r="BQ1092" s="63"/>
      <c r="BR1092" s="63"/>
      <c r="BS1092" s="63"/>
      <c r="BT1092" s="63"/>
      <c r="BU1092" s="63"/>
      <c r="BV1092" s="63"/>
      <c r="BW1092" s="63"/>
      <c r="BX1092" s="63"/>
      <c r="BY1092" s="63"/>
      <c r="BZ1092" s="63"/>
      <c r="CA1092" s="63"/>
      <c r="CB1092" s="63"/>
      <c r="CC1092" s="63"/>
      <c r="CD1092" s="63"/>
      <c r="CE1092" s="63"/>
      <c r="CF1092" s="63"/>
      <c r="CG1092" s="63"/>
      <c r="CH1092" s="63"/>
      <c r="CI1092" s="120"/>
      <c r="CJ1092" s="120"/>
      <c r="CK1092" s="120"/>
      <c r="CL1092" s="120"/>
      <c r="CM1092" s="120"/>
      <c r="CN1092" s="120"/>
    </row>
    <row r="1093" spans="2:92" x14ac:dyDescent="0.25">
      <c r="B1093" s="63" t="str">
        <f t="shared" si="124"/>
        <v/>
      </c>
      <c r="R1093" s="63"/>
      <c r="S1093" s="63"/>
      <c r="T1093" s="63"/>
      <c r="U1093" s="63"/>
      <c r="V1093" s="63"/>
      <c r="W1093" s="63"/>
      <c r="X1093" s="63"/>
      <c r="Y1093" s="63"/>
      <c r="Z1093" s="63"/>
      <c r="AA1093" s="63"/>
      <c r="AB1093" s="63"/>
      <c r="AC1093" s="63"/>
      <c r="AD1093" s="63"/>
      <c r="AE1093" s="63"/>
      <c r="AF1093" s="63"/>
      <c r="AG1093" s="64"/>
      <c r="AH1093" s="63"/>
      <c r="AI1093" s="63"/>
      <c r="AJ1093" s="63"/>
      <c r="AK1093" s="63"/>
      <c r="AL1093" s="63"/>
      <c r="AM1093" s="63"/>
      <c r="AN1093" s="63"/>
      <c r="AO1093" s="63"/>
      <c r="AP1093" s="63"/>
      <c r="AQ1093" s="63"/>
      <c r="AR1093" s="63"/>
      <c r="AS1093" s="63"/>
      <c r="AT1093" s="63"/>
      <c r="AU1093" s="63"/>
      <c r="AV1093" s="63"/>
      <c r="AW1093" s="63"/>
      <c r="AX1093" s="63"/>
      <c r="AY1093" s="63"/>
      <c r="AZ1093" s="63"/>
      <c r="BA1093" s="63"/>
      <c r="BB1093" s="63"/>
      <c r="BC1093" s="63"/>
      <c r="BD1093" s="63"/>
      <c r="BE1093" s="63"/>
      <c r="BF1093" s="63"/>
      <c r="BG1093" s="63"/>
      <c r="BH1093" s="63"/>
      <c r="BI1093" s="63"/>
      <c r="BJ1093" s="63"/>
      <c r="BK1093" s="63"/>
      <c r="BL1093" s="63"/>
      <c r="BM1093" s="63"/>
      <c r="BN1093" s="63"/>
      <c r="BO1093" s="63"/>
      <c r="BP1093" s="63"/>
      <c r="BQ1093" s="63"/>
      <c r="BR1093" s="63"/>
      <c r="BS1093" s="63"/>
      <c r="BT1093" s="63"/>
      <c r="BU1093" s="63"/>
      <c r="BV1093" s="63"/>
      <c r="BW1093" s="63"/>
      <c r="BX1093" s="63"/>
      <c r="BY1093" s="63"/>
      <c r="BZ1093" s="63"/>
      <c r="CA1093" s="63"/>
      <c r="CB1093" s="63"/>
      <c r="CC1093" s="63"/>
      <c r="CD1093" s="63"/>
      <c r="CE1093" s="63"/>
      <c r="CF1093" s="63"/>
      <c r="CG1093" s="63"/>
      <c r="CH1093" s="63"/>
      <c r="CI1093" s="120"/>
      <c r="CJ1093" s="120"/>
      <c r="CK1093" s="120"/>
      <c r="CL1093" s="120"/>
      <c r="CM1093" s="120"/>
      <c r="CN1093" s="120"/>
    </row>
    <row r="1094" spans="2:92" x14ac:dyDescent="0.25">
      <c r="B1094" s="63" t="str">
        <f t="shared" si="124"/>
        <v/>
      </c>
      <c r="R1094" s="63"/>
      <c r="S1094" s="63"/>
      <c r="T1094" s="63"/>
      <c r="U1094" s="63"/>
      <c r="V1094" s="63"/>
      <c r="W1094" s="63"/>
      <c r="X1094" s="63"/>
      <c r="Y1094" s="63"/>
      <c r="Z1094" s="63"/>
      <c r="AA1094" s="63"/>
      <c r="AB1094" s="63"/>
      <c r="AC1094" s="63"/>
      <c r="AD1094" s="63"/>
      <c r="AE1094" s="63"/>
      <c r="AF1094" s="63"/>
      <c r="AG1094" s="64"/>
      <c r="AH1094" s="63"/>
      <c r="AI1094" s="63"/>
      <c r="AJ1094" s="63"/>
      <c r="AK1094" s="63"/>
      <c r="AL1094" s="63"/>
      <c r="AM1094" s="63"/>
      <c r="AN1094" s="63"/>
      <c r="AO1094" s="63"/>
      <c r="AP1094" s="63"/>
      <c r="AQ1094" s="63"/>
      <c r="AR1094" s="63"/>
      <c r="AS1094" s="63"/>
      <c r="AT1094" s="63"/>
      <c r="AU1094" s="63"/>
      <c r="AV1094" s="63"/>
      <c r="AW1094" s="63"/>
      <c r="AX1094" s="63"/>
      <c r="AY1094" s="63"/>
      <c r="AZ1094" s="63"/>
      <c r="BA1094" s="63"/>
      <c r="BB1094" s="63"/>
      <c r="BC1094" s="63"/>
      <c r="BD1094" s="63"/>
      <c r="BE1094" s="63"/>
      <c r="BF1094" s="63"/>
      <c r="BG1094" s="63"/>
      <c r="BH1094" s="63"/>
      <c r="BI1094" s="63"/>
      <c r="BJ1094" s="63"/>
      <c r="BK1094" s="63"/>
      <c r="BL1094" s="63"/>
      <c r="BM1094" s="63"/>
      <c r="BN1094" s="63"/>
      <c r="BO1094" s="63"/>
      <c r="BP1094" s="63"/>
      <c r="BQ1094" s="63"/>
      <c r="BR1094" s="63"/>
      <c r="BS1094" s="63"/>
      <c r="BT1094" s="63"/>
      <c r="BU1094" s="63"/>
      <c r="BV1094" s="63"/>
      <c r="BW1094" s="63"/>
      <c r="BX1094" s="63"/>
      <c r="BY1094" s="63"/>
      <c r="BZ1094" s="63"/>
      <c r="CA1094" s="63"/>
      <c r="CB1094" s="63"/>
      <c r="CC1094" s="63"/>
      <c r="CD1094" s="63"/>
      <c r="CE1094" s="63"/>
      <c r="CF1094" s="63"/>
      <c r="CG1094" s="63"/>
      <c r="CH1094" s="63"/>
      <c r="CI1094" s="120"/>
      <c r="CJ1094" s="120"/>
      <c r="CK1094" s="120"/>
      <c r="CL1094" s="120"/>
      <c r="CM1094" s="120"/>
      <c r="CN1094" s="120"/>
    </row>
    <row r="1095" spans="2:92" x14ac:dyDescent="0.25">
      <c r="B1095" s="63" t="str">
        <f t="shared" si="124"/>
        <v/>
      </c>
      <c r="R1095" s="63"/>
      <c r="S1095" s="63"/>
      <c r="T1095" s="63"/>
      <c r="U1095" s="63"/>
      <c r="V1095" s="63"/>
      <c r="W1095" s="63"/>
      <c r="X1095" s="63"/>
      <c r="Y1095" s="63"/>
      <c r="Z1095" s="63"/>
      <c r="AA1095" s="63"/>
      <c r="AB1095" s="63"/>
      <c r="AC1095" s="63"/>
      <c r="AD1095" s="63"/>
      <c r="AE1095" s="63"/>
      <c r="AF1095" s="63"/>
      <c r="AG1095" s="64"/>
      <c r="AH1095" s="63"/>
      <c r="AI1095" s="63"/>
      <c r="AJ1095" s="63"/>
      <c r="AK1095" s="63"/>
      <c r="AL1095" s="63"/>
      <c r="AM1095" s="63"/>
      <c r="AN1095" s="63"/>
      <c r="AO1095" s="63"/>
      <c r="AP1095" s="63"/>
      <c r="AQ1095" s="63"/>
      <c r="AR1095" s="63"/>
      <c r="AS1095" s="63"/>
      <c r="AT1095" s="63"/>
      <c r="AU1095" s="63"/>
      <c r="AV1095" s="63"/>
      <c r="AW1095" s="63"/>
      <c r="AX1095" s="63"/>
      <c r="AY1095" s="63"/>
      <c r="AZ1095" s="63"/>
      <c r="BA1095" s="63"/>
      <c r="BB1095" s="63"/>
      <c r="BC1095" s="63"/>
      <c r="BD1095" s="63"/>
      <c r="BE1095" s="63"/>
      <c r="BF1095" s="63"/>
      <c r="BG1095" s="63"/>
      <c r="BH1095" s="63"/>
      <c r="BI1095" s="63"/>
      <c r="BJ1095" s="63"/>
      <c r="BK1095" s="63"/>
      <c r="BL1095" s="63"/>
      <c r="BM1095" s="63"/>
      <c r="BN1095" s="63"/>
      <c r="BO1095" s="63"/>
      <c r="BP1095" s="63"/>
      <c r="BQ1095" s="63"/>
      <c r="BR1095" s="63"/>
      <c r="BS1095" s="63"/>
      <c r="BT1095" s="63"/>
      <c r="BU1095" s="63"/>
      <c r="BV1095" s="63"/>
      <c r="BW1095" s="63"/>
      <c r="BX1095" s="63"/>
      <c r="BY1095" s="63"/>
      <c r="BZ1095" s="63"/>
      <c r="CA1095" s="63"/>
      <c r="CB1095" s="63"/>
      <c r="CC1095" s="63"/>
      <c r="CD1095" s="63"/>
      <c r="CE1095" s="63"/>
      <c r="CF1095" s="63"/>
      <c r="CG1095" s="63"/>
      <c r="CH1095" s="63"/>
      <c r="CI1095" s="120"/>
      <c r="CJ1095" s="120"/>
      <c r="CK1095" s="120"/>
      <c r="CL1095" s="120"/>
      <c r="CM1095" s="120"/>
      <c r="CN1095" s="120"/>
    </row>
    <row r="1096" spans="2:92" x14ac:dyDescent="0.25">
      <c r="B1096" s="63" t="str">
        <f t="shared" si="124"/>
        <v/>
      </c>
      <c r="R1096" s="63"/>
      <c r="S1096" s="63"/>
      <c r="T1096" s="63"/>
      <c r="U1096" s="63"/>
      <c r="V1096" s="63"/>
      <c r="W1096" s="63"/>
      <c r="X1096" s="63"/>
      <c r="Y1096" s="63"/>
      <c r="Z1096" s="63"/>
      <c r="AA1096" s="63"/>
      <c r="AB1096" s="63"/>
      <c r="AC1096" s="63"/>
      <c r="AD1096" s="63"/>
      <c r="AE1096" s="63"/>
      <c r="AF1096" s="63"/>
      <c r="AG1096" s="64"/>
      <c r="AH1096" s="63"/>
      <c r="AI1096" s="63"/>
      <c r="AJ1096" s="63"/>
      <c r="AK1096" s="63"/>
      <c r="AL1096" s="63"/>
      <c r="AM1096" s="63"/>
      <c r="AN1096" s="63"/>
      <c r="AO1096" s="63"/>
      <c r="AP1096" s="63"/>
      <c r="AQ1096" s="63"/>
      <c r="AR1096" s="63"/>
      <c r="AS1096" s="63"/>
      <c r="AT1096" s="63"/>
      <c r="AU1096" s="63"/>
      <c r="AV1096" s="63"/>
      <c r="AW1096" s="63"/>
      <c r="AX1096" s="63"/>
      <c r="AY1096" s="63"/>
      <c r="AZ1096" s="63"/>
      <c r="BA1096" s="63"/>
      <c r="BB1096" s="63"/>
      <c r="BC1096" s="63"/>
      <c r="BD1096" s="63"/>
      <c r="BE1096" s="63"/>
      <c r="BF1096" s="63"/>
      <c r="BG1096" s="63"/>
      <c r="BH1096" s="63"/>
      <c r="BI1096" s="63"/>
      <c r="BJ1096" s="63"/>
      <c r="BK1096" s="63"/>
      <c r="BL1096" s="63"/>
      <c r="BM1096" s="63"/>
      <c r="BN1096" s="63"/>
      <c r="BO1096" s="63"/>
      <c r="BP1096" s="63"/>
      <c r="BQ1096" s="63"/>
      <c r="BR1096" s="63"/>
      <c r="BS1096" s="63"/>
      <c r="BT1096" s="63"/>
      <c r="BU1096" s="63"/>
      <c r="BV1096" s="63"/>
      <c r="BW1096" s="63"/>
      <c r="BX1096" s="63"/>
      <c r="BY1096" s="63"/>
      <c r="BZ1096" s="63"/>
      <c r="CA1096" s="63"/>
      <c r="CB1096" s="63"/>
      <c r="CC1096" s="63"/>
      <c r="CD1096" s="63"/>
      <c r="CE1096" s="63"/>
      <c r="CF1096" s="63"/>
      <c r="CG1096" s="63"/>
      <c r="CH1096" s="63"/>
      <c r="CI1096" s="120"/>
      <c r="CJ1096" s="120"/>
      <c r="CK1096" s="120"/>
      <c r="CL1096" s="120"/>
      <c r="CM1096" s="120"/>
      <c r="CN1096" s="120"/>
    </row>
    <row r="1097" spans="2:92" x14ac:dyDescent="0.25">
      <c r="B1097" s="63" t="str">
        <f t="shared" si="124"/>
        <v/>
      </c>
      <c r="R1097" s="63"/>
      <c r="S1097" s="63"/>
      <c r="T1097" s="63"/>
      <c r="U1097" s="63"/>
      <c r="V1097" s="63"/>
      <c r="W1097" s="63"/>
      <c r="X1097" s="63"/>
      <c r="Y1097" s="63"/>
      <c r="Z1097" s="63"/>
      <c r="AA1097" s="63"/>
      <c r="AB1097" s="63"/>
      <c r="AC1097" s="63"/>
      <c r="AD1097" s="63"/>
      <c r="AE1097" s="63"/>
      <c r="AF1097" s="63"/>
      <c r="AG1097" s="64"/>
      <c r="AH1097" s="63"/>
      <c r="AI1097" s="63"/>
      <c r="AJ1097" s="63"/>
      <c r="AK1097" s="63"/>
      <c r="AL1097" s="63"/>
      <c r="AM1097" s="63"/>
      <c r="AN1097" s="63"/>
      <c r="AO1097" s="63"/>
      <c r="AP1097" s="63"/>
      <c r="AQ1097" s="63"/>
      <c r="AR1097" s="63"/>
      <c r="AS1097" s="63"/>
      <c r="AT1097" s="63"/>
      <c r="AU1097" s="63"/>
      <c r="AV1097" s="63"/>
      <c r="AW1097" s="63"/>
      <c r="AX1097" s="63"/>
      <c r="AY1097" s="63"/>
      <c r="AZ1097" s="63"/>
      <c r="BA1097" s="63"/>
      <c r="BB1097" s="63"/>
      <c r="BC1097" s="63"/>
      <c r="BD1097" s="63"/>
      <c r="BE1097" s="63"/>
      <c r="BF1097" s="63"/>
      <c r="BG1097" s="63"/>
      <c r="BH1097" s="63"/>
      <c r="BI1097" s="63"/>
      <c r="BJ1097" s="63"/>
      <c r="BK1097" s="63"/>
      <c r="BL1097" s="63"/>
      <c r="BM1097" s="63"/>
      <c r="BN1097" s="63"/>
      <c r="BO1097" s="63"/>
      <c r="BP1097" s="63"/>
      <c r="BQ1097" s="63"/>
      <c r="BR1097" s="63"/>
      <c r="BS1097" s="63"/>
      <c r="BT1097" s="63"/>
      <c r="BU1097" s="63"/>
      <c r="BV1097" s="63"/>
      <c r="BW1097" s="63"/>
      <c r="BX1097" s="63"/>
      <c r="BY1097" s="63"/>
      <c r="BZ1097" s="63"/>
      <c r="CA1097" s="63"/>
      <c r="CB1097" s="63"/>
      <c r="CC1097" s="63"/>
      <c r="CD1097" s="63"/>
      <c r="CE1097" s="63"/>
      <c r="CF1097" s="63"/>
      <c r="CG1097" s="63"/>
      <c r="CH1097" s="63"/>
      <c r="CI1097" s="120"/>
      <c r="CJ1097" s="120"/>
      <c r="CK1097" s="120"/>
      <c r="CL1097" s="120"/>
      <c r="CM1097" s="120"/>
      <c r="CN1097" s="120"/>
    </row>
    <row r="1098" spans="2:92" x14ac:dyDescent="0.25">
      <c r="B1098" s="63" t="str">
        <f t="shared" si="124"/>
        <v/>
      </c>
      <c r="R1098" s="63"/>
      <c r="S1098" s="63"/>
      <c r="T1098" s="63"/>
      <c r="U1098" s="63"/>
      <c r="V1098" s="63"/>
      <c r="W1098" s="63"/>
      <c r="X1098" s="63"/>
      <c r="Y1098" s="63"/>
      <c r="Z1098" s="63"/>
      <c r="AA1098" s="63"/>
      <c r="AB1098" s="63"/>
      <c r="AC1098" s="63"/>
      <c r="AD1098" s="63"/>
      <c r="AE1098" s="63"/>
      <c r="AF1098" s="63"/>
      <c r="AG1098" s="64"/>
      <c r="AH1098" s="63"/>
      <c r="AI1098" s="63"/>
      <c r="AJ1098" s="63"/>
      <c r="AK1098" s="63"/>
      <c r="AL1098" s="63"/>
      <c r="AM1098" s="63"/>
      <c r="AN1098" s="63"/>
      <c r="AO1098" s="63"/>
      <c r="AP1098" s="63"/>
      <c r="AQ1098" s="63"/>
      <c r="AR1098" s="63"/>
      <c r="AS1098" s="63"/>
      <c r="AT1098" s="63"/>
      <c r="AU1098" s="63"/>
      <c r="AV1098" s="63"/>
      <c r="AW1098" s="63"/>
      <c r="AX1098" s="63"/>
      <c r="AY1098" s="63"/>
      <c r="AZ1098" s="63"/>
      <c r="BA1098" s="63"/>
      <c r="BB1098" s="63"/>
      <c r="BC1098" s="63"/>
      <c r="BD1098" s="63"/>
      <c r="BE1098" s="63"/>
      <c r="BF1098" s="63"/>
      <c r="BG1098" s="63"/>
      <c r="BH1098" s="63"/>
      <c r="BI1098" s="63"/>
      <c r="BJ1098" s="63"/>
      <c r="BK1098" s="63"/>
      <c r="BL1098" s="63"/>
      <c r="BM1098" s="63"/>
      <c r="BN1098" s="63"/>
      <c r="BO1098" s="63"/>
      <c r="BP1098" s="63"/>
      <c r="BQ1098" s="63"/>
      <c r="BR1098" s="63"/>
      <c r="BS1098" s="63"/>
      <c r="BT1098" s="63"/>
      <c r="BU1098" s="63"/>
      <c r="BV1098" s="63"/>
      <c r="BW1098" s="63"/>
      <c r="BX1098" s="63"/>
      <c r="BY1098" s="63"/>
      <c r="BZ1098" s="63"/>
      <c r="CA1098" s="63"/>
      <c r="CB1098" s="63"/>
      <c r="CC1098" s="63"/>
      <c r="CD1098" s="63"/>
      <c r="CE1098" s="63"/>
      <c r="CF1098" s="63"/>
      <c r="CG1098" s="63"/>
      <c r="CH1098" s="63"/>
      <c r="CI1098" s="120"/>
      <c r="CJ1098" s="120"/>
      <c r="CK1098" s="120"/>
      <c r="CL1098" s="120"/>
      <c r="CM1098" s="120"/>
      <c r="CN1098" s="120"/>
    </row>
    <row r="1099" spans="2:92" x14ac:dyDescent="0.25">
      <c r="B1099" s="63" t="str">
        <f t="shared" si="124"/>
        <v/>
      </c>
      <c r="R1099" s="63"/>
      <c r="S1099" s="63"/>
      <c r="T1099" s="63"/>
      <c r="U1099" s="63"/>
      <c r="V1099" s="63"/>
      <c r="W1099" s="63"/>
      <c r="X1099" s="63"/>
      <c r="Y1099" s="63"/>
      <c r="Z1099" s="63"/>
      <c r="AA1099" s="63"/>
      <c r="AB1099" s="63"/>
      <c r="AC1099" s="63"/>
      <c r="AD1099" s="63"/>
      <c r="AE1099" s="63"/>
      <c r="AF1099" s="63"/>
      <c r="AG1099" s="64"/>
      <c r="AH1099" s="63"/>
      <c r="AI1099" s="63"/>
      <c r="AJ1099" s="63"/>
      <c r="AK1099" s="63"/>
      <c r="AL1099" s="63"/>
      <c r="AM1099" s="63"/>
      <c r="AN1099" s="63"/>
      <c r="AO1099" s="63"/>
      <c r="AP1099" s="63"/>
      <c r="AQ1099" s="63"/>
      <c r="AR1099" s="63"/>
      <c r="AS1099" s="63"/>
      <c r="AT1099" s="63"/>
      <c r="AU1099" s="63"/>
      <c r="AV1099" s="63"/>
      <c r="AW1099" s="63"/>
      <c r="AX1099" s="63"/>
      <c r="AY1099" s="63"/>
      <c r="AZ1099" s="63"/>
      <c r="BA1099" s="63"/>
      <c r="BB1099" s="63"/>
      <c r="BC1099" s="63"/>
      <c r="BD1099" s="63"/>
      <c r="BE1099" s="63"/>
      <c r="BF1099" s="63"/>
      <c r="BG1099" s="63"/>
      <c r="BH1099" s="63"/>
      <c r="BI1099" s="63"/>
      <c r="BJ1099" s="63"/>
      <c r="BK1099" s="63"/>
      <c r="BL1099" s="63"/>
      <c r="BM1099" s="63"/>
      <c r="BN1099" s="63"/>
      <c r="BO1099" s="63"/>
      <c r="BP1099" s="63"/>
      <c r="BQ1099" s="63"/>
      <c r="BR1099" s="63"/>
      <c r="BS1099" s="63"/>
      <c r="BT1099" s="63"/>
      <c r="BU1099" s="63"/>
      <c r="BV1099" s="63"/>
      <c r="BW1099" s="63"/>
      <c r="BX1099" s="63"/>
      <c r="BY1099" s="63"/>
      <c r="BZ1099" s="63"/>
      <c r="CA1099" s="63"/>
      <c r="CB1099" s="63"/>
      <c r="CC1099" s="63"/>
      <c r="CD1099" s="63"/>
      <c r="CE1099" s="63"/>
      <c r="CF1099" s="63"/>
      <c r="CG1099" s="63"/>
      <c r="CH1099" s="63"/>
      <c r="CI1099" s="120"/>
      <c r="CJ1099" s="120"/>
      <c r="CK1099" s="120"/>
      <c r="CL1099" s="120"/>
      <c r="CM1099" s="120"/>
      <c r="CN1099" s="120"/>
    </row>
    <row r="1100" spans="2:92" x14ac:dyDescent="0.25">
      <c r="B1100" s="63" t="str">
        <f t="shared" si="124"/>
        <v/>
      </c>
      <c r="R1100" s="63"/>
      <c r="S1100" s="63"/>
      <c r="T1100" s="63"/>
      <c r="U1100" s="63"/>
      <c r="V1100" s="63"/>
      <c r="W1100" s="63"/>
      <c r="X1100" s="63"/>
      <c r="Y1100" s="63"/>
      <c r="Z1100" s="63"/>
      <c r="AA1100" s="63"/>
      <c r="AB1100" s="63"/>
      <c r="AC1100" s="63"/>
      <c r="AD1100" s="63"/>
      <c r="AE1100" s="63"/>
      <c r="AF1100" s="63"/>
      <c r="AG1100" s="64"/>
      <c r="AH1100" s="63"/>
      <c r="AI1100" s="63"/>
      <c r="AJ1100" s="63"/>
      <c r="AK1100" s="63"/>
      <c r="AL1100" s="63"/>
      <c r="AM1100" s="63"/>
      <c r="AN1100" s="63"/>
      <c r="AO1100" s="63"/>
      <c r="AP1100" s="63"/>
      <c r="AQ1100" s="63"/>
      <c r="AR1100" s="63"/>
      <c r="AS1100" s="63"/>
      <c r="AT1100" s="63"/>
      <c r="AU1100" s="63"/>
      <c r="AV1100" s="63"/>
      <c r="AW1100" s="63"/>
      <c r="AX1100" s="63"/>
      <c r="AY1100" s="63"/>
      <c r="AZ1100" s="63"/>
      <c r="BA1100" s="63"/>
      <c r="BB1100" s="63"/>
      <c r="BC1100" s="63"/>
      <c r="BD1100" s="63"/>
      <c r="BE1100" s="63"/>
      <c r="BF1100" s="63"/>
      <c r="BG1100" s="63"/>
      <c r="BH1100" s="63"/>
      <c r="BI1100" s="63"/>
      <c r="BJ1100" s="63"/>
      <c r="BK1100" s="63"/>
      <c r="BL1100" s="63"/>
      <c r="BM1100" s="63"/>
      <c r="BN1100" s="63"/>
      <c r="BO1100" s="63"/>
      <c r="BP1100" s="63"/>
      <c r="BQ1100" s="63"/>
      <c r="BR1100" s="63"/>
      <c r="BS1100" s="63"/>
      <c r="BT1100" s="63"/>
      <c r="BU1100" s="63"/>
      <c r="BV1100" s="63"/>
      <c r="BW1100" s="63"/>
      <c r="BX1100" s="63"/>
      <c r="BY1100" s="63"/>
      <c r="BZ1100" s="63"/>
      <c r="CA1100" s="63"/>
      <c r="CB1100" s="63"/>
      <c r="CC1100" s="63"/>
      <c r="CD1100" s="63"/>
      <c r="CE1100" s="63"/>
      <c r="CF1100" s="63"/>
      <c r="CG1100" s="63"/>
      <c r="CH1100" s="63"/>
      <c r="CI1100" s="120"/>
      <c r="CJ1100" s="120"/>
      <c r="CK1100" s="120"/>
      <c r="CL1100" s="120"/>
      <c r="CM1100" s="120"/>
      <c r="CN1100" s="120"/>
    </row>
    <row r="1101" spans="2:92" x14ac:dyDescent="0.25">
      <c r="B1101" s="63" t="str">
        <f t="shared" si="124"/>
        <v/>
      </c>
      <c r="R1101" s="63"/>
      <c r="S1101" s="63"/>
      <c r="T1101" s="63"/>
      <c r="U1101" s="63"/>
      <c r="V1101" s="63"/>
      <c r="W1101" s="63"/>
      <c r="X1101" s="63"/>
      <c r="Y1101" s="63"/>
      <c r="Z1101" s="63"/>
      <c r="AA1101" s="63"/>
      <c r="AB1101" s="63"/>
      <c r="AC1101" s="63"/>
      <c r="AD1101" s="63"/>
      <c r="AE1101" s="63"/>
      <c r="AF1101" s="63"/>
      <c r="AG1101" s="64"/>
      <c r="AH1101" s="63"/>
      <c r="AI1101" s="63"/>
      <c r="AJ1101" s="63"/>
      <c r="AK1101" s="63"/>
      <c r="AL1101" s="63"/>
      <c r="AM1101" s="63"/>
      <c r="AN1101" s="63"/>
      <c r="AO1101" s="63"/>
      <c r="AP1101" s="63"/>
      <c r="AQ1101" s="63"/>
      <c r="AR1101" s="63"/>
      <c r="AS1101" s="63"/>
      <c r="AT1101" s="63"/>
      <c r="AU1101" s="63"/>
      <c r="AV1101" s="63"/>
      <c r="AW1101" s="63"/>
      <c r="AX1101" s="63"/>
      <c r="AY1101" s="63"/>
      <c r="AZ1101" s="63"/>
      <c r="BA1101" s="63"/>
      <c r="BB1101" s="63"/>
      <c r="BC1101" s="63"/>
      <c r="BD1101" s="63"/>
      <c r="BE1101" s="63"/>
      <c r="BF1101" s="63"/>
      <c r="BG1101" s="63"/>
      <c r="BH1101" s="63"/>
      <c r="BI1101" s="63"/>
      <c r="BJ1101" s="63"/>
      <c r="BK1101" s="63"/>
      <c r="BL1101" s="63"/>
      <c r="BM1101" s="63"/>
      <c r="BN1101" s="63"/>
      <c r="BO1101" s="63"/>
      <c r="BP1101" s="63"/>
      <c r="BQ1101" s="63"/>
      <c r="BR1101" s="63"/>
      <c r="BS1101" s="63"/>
      <c r="BT1101" s="63"/>
      <c r="BU1101" s="63"/>
      <c r="BV1101" s="63"/>
      <c r="BW1101" s="63"/>
      <c r="BX1101" s="63"/>
      <c r="BY1101" s="63"/>
      <c r="BZ1101" s="63"/>
      <c r="CA1101" s="63"/>
      <c r="CB1101" s="63"/>
      <c r="CC1101" s="63"/>
      <c r="CD1101" s="63"/>
      <c r="CE1101" s="63"/>
      <c r="CF1101" s="63"/>
      <c r="CG1101" s="63"/>
      <c r="CH1101" s="63"/>
      <c r="CI1101" s="120"/>
      <c r="CJ1101" s="120"/>
      <c r="CK1101" s="120"/>
      <c r="CL1101" s="120"/>
      <c r="CM1101" s="120"/>
      <c r="CN1101" s="120"/>
    </row>
    <row r="1102" spans="2:92" x14ac:dyDescent="0.25">
      <c r="B1102" s="63" t="str">
        <f t="shared" si="124"/>
        <v/>
      </c>
      <c r="R1102" s="63"/>
      <c r="S1102" s="63"/>
      <c r="T1102" s="63"/>
      <c r="U1102" s="63"/>
      <c r="V1102" s="63"/>
      <c r="W1102" s="63"/>
      <c r="X1102" s="63"/>
      <c r="Y1102" s="63"/>
      <c r="Z1102" s="63"/>
      <c r="AA1102" s="63"/>
      <c r="AB1102" s="63"/>
      <c r="AC1102" s="63"/>
      <c r="AD1102" s="63"/>
      <c r="AE1102" s="63"/>
      <c r="AF1102" s="63"/>
      <c r="AG1102" s="64"/>
      <c r="AH1102" s="63"/>
      <c r="AI1102" s="63"/>
      <c r="AJ1102" s="63"/>
      <c r="AK1102" s="63"/>
      <c r="AL1102" s="63"/>
      <c r="AM1102" s="63"/>
      <c r="AN1102" s="63"/>
      <c r="AO1102" s="63"/>
      <c r="AP1102" s="63"/>
      <c r="AQ1102" s="63"/>
      <c r="AR1102" s="63"/>
      <c r="AS1102" s="63"/>
      <c r="AT1102" s="63"/>
      <c r="AU1102" s="63"/>
      <c r="AV1102" s="63"/>
      <c r="AW1102" s="63"/>
      <c r="AX1102" s="63"/>
      <c r="AY1102" s="63"/>
      <c r="AZ1102" s="63"/>
      <c r="BA1102" s="63"/>
      <c r="BB1102" s="63"/>
      <c r="BC1102" s="63"/>
      <c r="BD1102" s="63"/>
      <c r="BE1102" s="63"/>
      <c r="BF1102" s="63"/>
      <c r="BG1102" s="63"/>
      <c r="BH1102" s="63"/>
      <c r="BI1102" s="63"/>
      <c r="BJ1102" s="63"/>
      <c r="BK1102" s="63"/>
      <c r="BL1102" s="63"/>
      <c r="BM1102" s="63"/>
      <c r="BN1102" s="63"/>
      <c r="BO1102" s="63"/>
      <c r="BP1102" s="63"/>
      <c r="BQ1102" s="63"/>
      <c r="BR1102" s="63"/>
      <c r="BS1102" s="63"/>
      <c r="BT1102" s="63"/>
      <c r="BU1102" s="63"/>
      <c r="BV1102" s="63"/>
      <c r="BW1102" s="63"/>
      <c r="BX1102" s="63"/>
      <c r="BY1102" s="63"/>
      <c r="BZ1102" s="63"/>
      <c r="CA1102" s="63"/>
      <c r="CB1102" s="63"/>
      <c r="CC1102" s="63"/>
      <c r="CD1102" s="63"/>
      <c r="CE1102" s="63"/>
      <c r="CF1102" s="63"/>
      <c r="CG1102" s="63"/>
      <c r="CH1102" s="63"/>
      <c r="CI1102" s="120"/>
      <c r="CJ1102" s="120"/>
      <c r="CK1102" s="120"/>
      <c r="CL1102" s="120"/>
      <c r="CM1102" s="120"/>
      <c r="CN1102" s="120"/>
    </row>
    <row r="1103" spans="2:92" x14ac:dyDescent="0.25">
      <c r="B1103" s="63" t="str">
        <f t="shared" si="124"/>
        <v/>
      </c>
      <c r="R1103" s="63"/>
      <c r="S1103" s="63"/>
      <c r="T1103" s="63"/>
      <c r="U1103" s="63"/>
      <c r="V1103" s="63"/>
      <c r="W1103" s="63"/>
      <c r="X1103" s="63"/>
      <c r="Y1103" s="63"/>
      <c r="Z1103" s="63"/>
      <c r="AA1103" s="63"/>
      <c r="AB1103" s="63"/>
      <c r="AC1103" s="63"/>
      <c r="AD1103" s="63"/>
      <c r="AE1103" s="63"/>
      <c r="AF1103" s="63"/>
      <c r="AG1103" s="64"/>
      <c r="AH1103" s="63"/>
      <c r="AI1103" s="63"/>
      <c r="AJ1103" s="63"/>
      <c r="AK1103" s="63"/>
      <c r="AL1103" s="63"/>
      <c r="AM1103" s="63"/>
      <c r="AN1103" s="63"/>
      <c r="AO1103" s="63"/>
      <c r="AP1103" s="63"/>
      <c r="AQ1103" s="63"/>
      <c r="AR1103" s="63"/>
      <c r="AS1103" s="63"/>
      <c r="AT1103" s="63"/>
      <c r="AU1103" s="63"/>
      <c r="AV1103" s="63"/>
      <c r="AW1103" s="63"/>
      <c r="AX1103" s="63"/>
      <c r="AY1103" s="63"/>
      <c r="AZ1103" s="63"/>
      <c r="BA1103" s="63"/>
      <c r="BB1103" s="63"/>
      <c r="BC1103" s="63"/>
      <c r="BD1103" s="63"/>
      <c r="BE1103" s="63"/>
      <c r="BF1103" s="63"/>
      <c r="BG1103" s="63"/>
      <c r="BH1103" s="63"/>
      <c r="BI1103" s="63"/>
      <c r="BJ1103" s="63"/>
      <c r="BK1103" s="63"/>
      <c r="BL1103" s="63"/>
      <c r="BM1103" s="63"/>
      <c r="BN1103" s="63"/>
      <c r="BO1103" s="63"/>
      <c r="BP1103" s="63"/>
      <c r="BQ1103" s="63"/>
      <c r="BR1103" s="63"/>
      <c r="BS1103" s="63"/>
      <c r="BT1103" s="63"/>
      <c r="BU1103" s="63"/>
      <c r="BV1103" s="63"/>
      <c r="BW1103" s="63"/>
      <c r="BX1103" s="63"/>
      <c r="BY1103" s="63"/>
      <c r="BZ1103" s="63"/>
      <c r="CA1103" s="63"/>
      <c r="CB1103" s="63"/>
      <c r="CC1103" s="63"/>
      <c r="CD1103" s="63"/>
      <c r="CE1103" s="63"/>
      <c r="CF1103" s="63"/>
      <c r="CG1103" s="63"/>
      <c r="CH1103" s="63"/>
      <c r="CI1103" s="120"/>
      <c r="CJ1103" s="120"/>
      <c r="CK1103" s="120"/>
      <c r="CL1103" s="120"/>
      <c r="CM1103" s="120"/>
      <c r="CN1103" s="120"/>
    </row>
    <row r="1104" spans="2:92" x14ac:dyDescent="0.25">
      <c r="B1104" s="63" t="str">
        <f t="shared" si="124"/>
        <v/>
      </c>
      <c r="R1104" s="63"/>
      <c r="S1104" s="63"/>
      <c r="T1104" s="63"/>
      <c r="U1104" s="63"/>
      <c r="V1104" s="63"/>
      <c r="W1104" s="63"/>
      <c r="X1104" s="63"/>
      <c r="Y1104" s="63"/>
      <c r="Z1104" s="63"/>
      <c r="AA1104" s="63"/>
      <c r="AB1104" s="63"/>
      <c r="AC1104" s="63"/>
      <c r="AD1104" s="63"/>
      <c r="AE1104" s="63"/>
      <c r="AF1104" s="63"/>
      <c r="AG1104" s="64"/>
      <c r="AH1104" s="63"/>
      <c r="AI1104" s="63"/>
      <c r="AJ1104" s="63"/>
      <c r="AK1104" s="63"/>
      <c r="AL1104" s="63"/>
      <c r="AM1104" s="63"/>
      <c r="AN1104" s="63"/>
      <c r="AO1104" s="63"/>
      <c r="AP1104" s="63"/>
      <c r="AQ1104" s="63"/>
      <c r="AR1104" s="63"/>
      <c r="AS1104" s="63"/>
      <c r="AT1104" s="63"/>
      <c r="AU1104" s="63"/>
      <c r="AV1104" s="63"/>
      <c r="AW1104" s="63"/>
      <c r="AX1104" s="63"/>
      <c r="AY1104" s="63"/>
      <c r="AZ1104" s="63"/>
      <c r="BA1104" s="63"/>
      <c r="BB1104" s="63"/>
      <c r="BC1104" s="63"/>
      <c r="BD1104" s="63"/>
      <c r="BE1104" s="63"/>
      <c r="BF1104" s="63"/>
      <c r="BG1104" s="63"/>
      <c r="BH1104" s="63"/>
      <c r="BI1104" s="63"/>
      <c r="BJ1104" s="63"/>
      <c r="BK1104" s="63"/>
      <c r="BL1104" s="63"/>
      <c r="BM1104" s="63"/>
      <c r="BN1104" s="63"/>
      <c r="BO1104" s="63"/>
      <c r="BP1104" s="63"/>
      <c r="BQ1104" s="63"/>
      <c r="BR1104" s="63"/>
      <c r="BS1104" s="63"/>
      <c r="BT1104" s="63"/>
      <c r="BU1104" s="63"/>
      <c r="BV1104" s="63"/>
      <c r="BW1104" s="63"/>
      <c r="BX1104" s="63"/>
      <c r="BY1104" s="63"/>
      <c r="BZ1104" s="63"/>
      <c r="CA1104" s="63"/>
      <c r="CB1104" s="63"/>
      <c r="CC1104" s="63"/>
      <c r="CD1104" s="63"/>
      <c r="CE1104" s="63"/>
      <c r="CF1104" s="63"/>
      <c r="CG1104" s="63"/>
      <c r="CH1104" s="63"/>
      <c r="CI1104" s="120"/>
      <c r="CJ1104" s="120"/>
      <c r="CK1104" s="120"/>
      <c r="CL1104" s="120"/>
      <c r="CM1104" s="120"/>
      <c r="CN1104" s="120"/>
    </row>
    <row r="1105" spans="2:92" x14ac:dyDescent="0.25">
      <c r="B1105" s="63" t="str">
        <f t="shared" si="124"/>
        <v/>
      </c>
      <c r="R1105" s="63"/>
      <c r="S1105" s="63"/>
      <c r="T1105" s="63"/>
      <c r="U1105" s="63"/>
      <c r="V1105" s="63"/>
      <c r="W1105" s="63"/>
      <c r="X1105" s="63"/>
      <c r="Y1105" s="63"/>
      <c r="Z1105" s="63"/>
      <c r="AA1105" s="63"/>
      <c r="AB1105" s="63"/>
      <c r="AC1105" s="63"/>
      <c r="AD1105" s="63"/>
      <c r="AE1105" s="63"/>
      <c r="AF1105" s="63"/>
      <c r="AG1105" s="64"/>
      <c r="AH1105" s="63"/>
      <c r="AI1105" s="63"/>
      <c r="AJ1105" s="63"/>
      <c r="AK1105" s="63"/>
      <c r="AL1105" s="63"/>
      <c r="AM1105" s="63"/>
      <c r="AN1105" s="63"/>
      <c r="AO1105" s="63"/>
      <c r="AP1105" s="63"/>
      <c r="AQ1105" s="63"/>
      <c r="AR1105" s="63"/>
      <c r="AS1105" s="63"/>
      <c r="AT1105" s="63"/>
      <c r="AU1105" s="63"/>
      <c r="AV1105" s="63"/>
      <c r="AW1105" s="63"/>
      <c r="AX1105" s="63"/>
      <c r="AY1105" s="63"/>
      <c r="AZ1105" s="63"/>
      <c r="BA1105" s="63"/>
      <c r="BB1105" s="63"/>
      <c r="BC1105" s="63"/>
      <c r="BD1105" s="63"/>
      <c r="BE1105" s="63"/>
      <c r="BF1105" s="63"/>
      <c r="BG1105" s="63"/>
      <c r="BH1105" s="63"/>
      <c r="BI1105" s="63"/>
      <c r="BJ1105" s="63"/>
      <c r="BK1105" s="63"/>
      <c r="BL1105" s="63"/>
      <c r="BM1105" s="63"/>
      <c r="BN1105" s="63"/>
      <c r="BO1105" s="63"/>
      <c r="BP1105" s="63"/>
      <c r="BQ1105" s="63"/>
      <c r="BR1105" s="63"/>
      <c r="BS1105" s="63"/>
      <c r="BT1105" s="63"/>
      <c r="BU1105" s="63"/>
      <c r="BV1105" s="63"/>
      <c r="BW1105" s="63"/>
      <c r="BX1105" s="63"/>
      <c r="BY1105" s="63"/>
      <c r="BZ1105" s="63"/>
      <c r="CA1105" s="63"/>
      <c r="CB1105" s="63"/>
      <c r="CC1105" s="63"/>
      <c r="CD1105" s="63"/>
      <c r="CE1105" s="63"/>
      <c r="CF1105" s="63"/>
      <c r="CG1105" s="63"/>
      <c r="CH1105" s="63"/>
      <c r="CI1105" s="120"/>
      <c r="CJ1105" s="120"/>
      <c r="CK1105" s="120"/>
      <c r="CL1105" s="120"/>
      <c r="CM1105" s="120"/>
      <c r="CN1105" s="120"/>
    </row>
    <row r="1106" spans="2:92" x14ac:dyDescent="0.25">
      <c r="B1106" s="63" t="str">
        <f t="shared" si="124"/>
        <v/>
      </c>
      <c r="R1106" s="63"/>
      <c r="S1106" s="63"/>
      <c r="T1106" s="63"/>
      <c r="U1106" s="63"/>
      <c r="V1106" s="63"/>
      <c r="W1106" s="63"/>
      <c r="X1106" s="63"/>
      <c r="Y1106" s="63"/>
      <c r="Z1106" s="63"/>
      <c r="AA1106" s="63"/>
      <c r="AB1106" s="63"/>
      <c r="AC1106" s="63"/>
      <c r="AD1106" s="63"/>
      <c r="AE1106" s="63"/>
      <c r="AF1106" s="63"/>
      <c r="AG1106" s="64"/>
      <c r="AH1106" s="63"/>
      <c r="AI1106" s="63"/>
      <c r="AJ1106" s="63"/>
      <c r="AK1106" s="63"/>
      <c r="AL1106" s="63"/>
      <c r="AM1106" s="63"/>
      <c r="AN1106" s="63"/>
      <c r="AO1106" s="63"/>
      <c r="AP1106" s="63"/>
      <c r="AQ1106" s="63"/>
      <c r="AR1106" s="63"/>
      <c r="AS1106" s="63"/>
      <c r="AT1106" s="63"/>
      <c r="AU1106" s="63"/>
      <c r="AV1106" s="63"/>
      <c r="AW1106" s="63"/>
      <c r="AX1106" s="63"/>
      <c r="AY1106" s="63"/>
      <c r="AZ1106" s="63"/>
      <c r="BA1106" s="63"/>
      <c r="BB1106" s="63"/>
      <c r="BC1106" s="63"/>
      <c r="BD1106" s="63"/>
      <c r="BE1106" s="63"/>
      <c r="BF1106" s="63"/>
      <c r="BG1106" s="63"/>
      <c r="BH1106" s="63"/>
      <c r="BI1106" s="63"/>
      <c r="BJ1106" s="63"/>
      <c r="BK1106" s="63"/>
      <c r="BL1106" s="63"/>
      <c r="BM1106" s="63"/>
      <c r="BN1106" s="63"/>
      <c r="BO1106" s="63"/>
      <c r="BP1106" s="63"/>
      <c r="BQ1106" s="63"/>
      <c r="BR1106" s="63"/>
      <c r="BS1106" s="63"/>
      <c r="BT1106" s="63"/>
      <c r="BU1106" s="63"/>
      <c r="BV1106" s="63"/>
      <c r="BW1106" s="63"/>
      <c r="BX1106" s="63"/>
      <c r="BY1106" s="63"/>
      <c r="BZ1106" s="63"/>
      <c r="CA1106" s="63"/>
      <c r="CB1106" s="63"/>
      <c r="CC1106" s="63"/>
      <c r="CD1106" s="63"/>
      <c r="CE1106" s="63"/>
      <c r="CF1106" s="63"/>
      <c r="CG1106" s="63"/>
      <c r="CH1106" s="63"/>
      <c r="CI1106" s="120"/>
      <c r="CJ1106" s="120"/>
      <c r="CK1106" s="120"/>
      <c r="CL1106" s="120"/>
      <c r="CM1106" s="120"/>
      <c r="CN1106" s="120"/>
    </row>
    <row r="1107" spans="2:92" x14ac:dyDescent="0.25">
      <c r="B1107" s="63" t="str">
        <f t="shared" si="124"/>
        <v/>
      </c>
      <c r="R1107" s="63"/>
      <c r="S1107" s="63"/>
      <c r="T1107" s="63"/>
      <c r="U1107" s="63"/>
      <c r="V1107" s="63"/>
      <c r="W1107" s="63"/>
      <c r="X1107" s="63"/>
      <c r="Y1107" s="63"/>
      <c r="Z1107" s="63"/>
      <c r="AA1107" s="63"/>
      <c r="AB1107" s="63"/>
      <c r="AC1107" s="63"/>
      <c r="AD1107" s="63"/>
      <c r="AE1107" s="63"/>
      <c r="AF1107" s="63"/>
      <c r="AG1107" s="64"/>
      <c r="AH1107" s="63"/>
      <c r="AI1107" s="63"/>
      <c r="AJ1107" s="63"/>
      <c r="AK1107" s="63"/>
      <c r="AL1107" s="63"/>
      <c r="AM1107" s="63"/>
      <c r="AN1107" s="63"/>
      <c r="AO1107" s="63"/>
      <c r="AP1107" s="63"/>
      <c r="AQ1107" s="63"/>
      <c r="AR1107" s="63"/>
      <c r="AS1107" s="63"/>
      <c r="AT1107" s="63"/>
      <c r="AU1107" s="63"/>
      <c r="AV1107" s="63"/>
      <c r="AW1107" s="63"/>
      <c r="AX1107" s="63"/>
      <c r="AY1107" s="63"/>
      <c r="AZ1107" s="63"/>
      <c r="BA1107" s="63"/>
      <c r="BB1107" s="63"/>
      <c r="BC1107" s="63"/>
      <c r="BD1107" s="63"/>
      <c r="BE1107" s="63"/>
      <c r="BF1107" s="63"/>
      <c r="BG1107" s="63"/>
      <c r="BH1107" s="63"/>
      <c r="BI1107" s="63"/>
      <c r="BJ1107" s="63"/>
      <c r="BK1107" s="63"/>
      <c r="BL1107" s="63"/>
      <c r="BM1107" s="63"/>
      <c r="BN1107" s="63"/>
      <c r="BO1107" s="63"/>
      <c r="BP1107" s="63"/>
      <c r="BQ1107" s="63"/>
      <c r="BR1107" s="63"/>
      <c r="BS1107" s="63"/>
      <c r="BT1107" s="63"/>
      <c r="BU1107" s="63"/>
      <c r="BV1107" s="63"/>
      <c r="BW1107" s="63"/>
      <c r="BX1107" s="63"/>
      <c r="BY1107" s="63"/>
      <c r="BZ1107" s="63"/>
      <c r="CA1107" s="63"/>
      <c r="CB1107" s="63"/>
      <c r="CC1107" s="63"/>
      <c r="CD1107" s="63"/>
      <c r="CE1107" s="63"/>
      <c r="CF1107" s="63"/>
      <c r="CG1107" s="63"/>
      <c r="CH1107" s="63"/>
      <c r="CI1107" s="120"/>
      <c r="CJ1107" s="120"/>
      <c r="CK1107" s="120"/>
      <c r="CL1107" s="120"/>
      <c r="CM1107" s="120"/>
      <c r="CN1107" s="120"/>
    </row>
    <row r="1108" spans="2:92" x14ac:dyDescent="0.25">
      <c r="B1108" s="63" t="str">
        <f t="shared" si="124"/>
        <v/>
      </c>
      <c r="R1108" s="63"/>
      <c r="S1108" s="63"/>
      <c r="T1108" s="63"/>
      <c r="U1108" s="63"/>
      <c r="V1108" s="63"/>
      <c r="W1108" s="63"/>
      <c r="X1108" s="63"/>
      <c r="Y1108" s="63"/>
      <c r="Z1108" s="63"/>
      <c r="AA1108" s="63"/>
      <c r="AB1108" s="63"/>
      <c r="AC1108" s="63"/>
      <c r="AD1108" s="63"/>
      <c r="AE1108" s="63"/>
      <c r="AF1108" s="63"/>
      <c r="AG1108" s="64"/>
      <c r="AH1108" s="63"/>
      <c r="AI1108" s="63"/>
      <c r="AJ1108" s="63"/>
      <c r="AK1108" s="63"/>
      <c r="AL1108" s="63"/>
      <c r="AM1108" s="63"/>
      <c r="AN1108" s="63"/>
      <c r="AO1108" s="63"/>
      <c r="AP1108" s="63"/>
      <c r="AQ1108" s="63"/>
      <c r="AR1108" s="63"/>
      <c r="AS1108" s="63"/>
      <c r="AT1108" s="63"/>
      <c r="AU1108" s="63"/>
      <c r="AV1108" s="63"/>
      <c r="AW1108" s="63"/>
      <c r="AX1108" s="63"/>
      <c r="AY1108" s="63"/>
      <c r="AZ1108" s="63"/>
      <c r="BA1108" s="63"/>
      <c r="BB1108" s="63"/>
      <c r="BC1108" s="63"/>
      <c r="BD1108" s="63"/>
      <c r="BE1108" s="63"/>
      <c r="BF1108" s="63"/>
      <c r="BG1108" s="63"/>
      <c r="BH1108" s="63"/>
      <c r="BI1108" s="63"/>
      <c r="BJ1108" s="63"/>
      <c r="BK1108" s="63"/>
      <c r="BL1108" s="63"/>
      <c r="BM1108" s="63"/>
      <c r="BN1108" s="63"/>
      <c r="BO1108" s="63"/>
      <c r="BP1108" s="63"/>
      <c r="BQ1108" s="63"/>
      <c r="BR1108" s="63"/>
      <c r="BS1108" s="63"/>
      <c r="BT1108" s="63"/>
      <c r="BU1108" s="63"/>
      <c r="BV1108" s="63"/>
      <c r="BW1108" s="63"/>
      <c r="BX1108" s="63"/>
      <c r="BY1108" s="63"/>
      <c r="BZ1108" s="63"/>
      <c r="CA1108" s="63"/>
      <c r="CB1108" s="63"/>
      <c r="CC1108" s="63"/>
      <c r="CD1108" s="63"/>
      <c r="CE1108" s="63"/>
      <c r="CF1108" s="63"/>
      <c r="CG1108" s="63"/>
      <c r="CH1108" s="63"/>
      <c r="CI1108" s="120"/>
      <c r="CJ1108" s="120"/>
      <c r="CK1108" s="120"/>
      <c r="CL1108" s="120"/>
      <c r="CM1108" s="120"/>
      <c r="CN1108" s="120"/>
    </row>
    <row r="1109" spans="2:92" x14ac:dyDescent="0.25">
      <c r="B1109" s="63" t="str">
        <f t="shared" si="124"/>
        <v/>
      </c>
      <c r="R1109" s="63"/>
      <c r="S1109" s="63"/>
      <c r="T1109" s="63"/>
      <c r="U1109" s="63"/>
      <c r="V1109" s="63"/>
      <c r="W1109" s="63"/>
      <c r="X1109" s="63"/>
      <c r="Y1109" s="63"/>
      <c r="Z1109" s="63"/>
      <c r="AA1109" s="63"/>
      <c r="AB1109" s="63"/>
      <c r="AC1109" s="63"/>
      <c r="AD1109" s="63"/>
      <c r="AE1109" s="63"/>
      <c r="AF1109" s="63"/>
      <c r="AG1109" s="64"/>
      <c r="AH1109" s="63"/>
      <c r="AI1109" s="63"/>
      <c r="AJ1109" s="63"/>
      <c r="AK1109" s="63"/>
      <c r="AL1109" s="63"/>
      <c r="AM1109" s="63"/>
      <c r="AN1109" s="63"/>
      <c r="AO1109" s="63"/>
      <c r="AP1109" s="63"/>
      <c r="AQ1109" s="63"/>
      <c r="AR1109" s="63"/>
      <c r="AS1109" s="63"/>
      <c r="AT1109" s="63"/>
      <c r="AU1109" s="63"/>
      <c r="AV1109" s="63"/>
      <c r="AW1109" s="63"/>
      <c r="AX1109" s="63"/>
      <c r="AY1109" s="63"/>
      <c r="AZ1109" s="63"/>
      <c r="BA1109" s="63"/>
      <c r="BB1109" s="63"/>
      <c r="BC1109" s="63"/>
      <c r="BD1109" s="63"/>
      <c r="BE1109" s="63"/>
      <c r="BF1109" s="63"/>
      <c r="BG1109" s="63"/>
      <c r="BH1109" s="63"/>
      <c r="BI1109" s="63"/>
      <c r="BJ1109" s="63"/>
      <c r="BK1109" s="63"/>
      <c r="BL1109" s="63"/>
      <c r="BM1109" s="63"/>
      <c r="BN1109" s="63"/>
      <c r="BO1109" s="63"/>
      <c r="BP1109" s="63"/>
      <c r="BQ1109" s="63"/>
      <c r="BR1109" s="63"/>
      <c r="BS1109" s="63"/>
      <c r="BT1109" s="63"/>
      <c r="BU1109" s="63"/>
      <c r="BV1109" s="63"/>
      <c r="BW1109" s="63"/>
      <c r="BX1109" s="63"/>
      <c r="BY1109" s="63"/>
      <c r="BZ1109" s="63"/>
      <c r="CA1109" s="63"/>
      <c r="CB1109" s="63"/>
      <c r="CC1109" s="63"/>
      <c r="CD1109" s="63"/>
      <c r="CE1109" s="63"/>
      <c r="CF1109" s="63"/>
      <c r="CG1109" s="63"/>
      <c r="CH1109" s="63"/>
      <c r="CI1109" s="120"/>
      <c r="CJ1109" s="120"/>
      <c r="CK1109" s="120"/>
      <c r="CL1109" s="120"/>
      <c r="CM1109" s="120"/>
      <c r="CN1109" s="120"/>
    </row>
    <row r="1110" spans="2:92" x14ac:dyDescent="0.25">
      <c r="B1110" s="63" t="str">
        <f t="shared" si="124"/>
        <v/>
      </c>
      <c r="R1110" s="63"/>
      <c r="S1110" s="63"/>
      <c r="T1110" s="63"/>
      <c r="U1110" s="63"/>
      <c r="V1110" s="63"/>
      <c r="W1110" s="63"/>
      <c r="X1110" s="63"/>
      <c r="Y1110" s="63"/>
      <c r="Z1110" s="63"/>
      <c r="AA1110" s="63"/>
      <c r="AB1110" s="63"/>
      <c r="AC1110" s="63"/>
      <c r="AD1110" s="63"/>
      <c r="AE1110" s="63"/>
      <c r="AF1110" s="63"/>
      <c r="AG1110" s="64"/>
      <c r="AH1110" s="63"/>
      <c r="AI1110" s="63"/>
      <c r="AJ1110" s="63"/>
      <c r="AK1110" s="63"/>
      <c r="AL1110" s="63"/>
      <c r="AM1110" s="63"/>
      <c r="AN1110" s="63"/>
      <c r="AO1110" s="63"/>
      <c r="AP1110" s="63"/>
      <c r="AQ1110" s="63"/>
      <c r="AR1110" s="63"/>
      <c r="AS1110" s="63"/>
      <c r="AT1110" s="63"/>
      <c r="AU1110" s="63"/>
      <c r="AV1110" s="63"/>
      <c r="AW1110" s="63"/>
      <c r="AX1110" s="63"/>
      <c r="AY1110" s="63"/>
      <c r="AZ1110" s="63"/>
      <c r="BA1110" s="63"/>
      <c r="BB1110" s="63"/>
      <c r="BC1110" s="63"/>
      <c r="BD1110" s="63"/>
      <c r="BE1110" s="63"/>
      <c r="BF1110" s="63"/>
      <c r="BG1110" s="63"/>
      <c r="BH1110" s="63"/>
      <c r="BI1110" s="63"/>
      <c r="BJ1110" s="63"/>
      <c r="BK1110" s="63"/>
      <c r="BL1110" s="63"/>
      <c r="BM1110" s="63"/>
      <c r="BN1110" s="63"/>
      <c r="BO1110" s="63"/>
      <c r="BP1110" s="63"/>
      <c r="BQ1110" s="63"/>
      <c r="BR1110" s="63"/>
      <c r="BS1110" s="63"/>
      <c r="BT1110" s="63"/>
      <c r="BU1110" s="63"/>
      <c r="BV1110" s="63"/>
      <c r="BW1110" s="63"/>
      <c r="BX1110" s="63"/>
      <c r="BY1110" s="63"/>
      <c r="BZ1110" s="63"/>
      <c r="CA1110" s="63"/>
      <c r="CB1110" s="63"/>
      <c r="CC1110" s="63"/>
      <c r="CD1110" s="63"/>
      <c r="CE1110" s="63"/>
      <c r="CF1110" s="63"/>
      <c r="CG1110" s="63"/>
      <c r="CH1110" s="63"/>
      <c r="CI1110" s="120"/>
      <c r="CJ1110" s="120"/>
      <c r="CK1110" s="120"/>
      <c r="CL1110" s="120"/>
      <c r="CM1110" s="120"/>
      <c r="CN1110" s="120"/>
    </row>
    <row r="1111" spans="2:92" x14ac:dyDescent="0.25">
      <c r="B1111" s="63" t="str">
        <f t="shared" si="124"/>
        <v/>
      </c>
      <c r="R1111" s="63"/>
      <c r="S1111" s="63"/>
      <c r="T1111" s="63"/>
      <c r="U1111" s="63"/>
      <c r="V1111" s="63"/>
      <c r="W1111" s="63"/>
      <c r="X1111" s="63"/>
      <c r="Y1111" s="63"/>
      <c r="Z1111" s="63"/>
      <c r="AA1111" s="63"/>
      <c r="AB1111" s="63"/>
      <c r="AC1111" s="63"/>
      <c r="AD1111" s="63"/>
      <c r="AE1111" s="63"/>
      <c r="AF1111" s="63"/>
      <c r="AG1111" s="64"/>
      <c r="AH1111" s="63"/>
      <c r="AI1111" s="63"/>
      <c r="AJ1111" s="63"/>
      <c r="AK1111" s="63"/>
      <c r="AL1111" s="63"/>
      <c r="AM1111" s="63"/>
      <c r="AN1111" s="63"/>
      <c r="AO1111" s="63"/>
      <c r="AP1111" s="63"/>
      <c r="AQ1111" s="63"/>
      <c r="AR1111" s="63"/>
      <c r="AS1111" s="63"/>
      <c r="AT1111" s="63"/>
      <c r="AU1111" s="63"/>
      <c r="AV1111" s="63"/>
      <c r="AW1111" s="63"/>
      <c r="AX1111" s="63"/>
      <c r="AY1111" s="63"/>
      <c r="AZ1111" s="63"/>
      <c r="BA1111" s="63"/>
      <c r="BB1111" s="63"/>
      <c r="BC1111" s="63"/>
      <c r="BD1111" s="63"/>
      <c r="BE1111" s="63"/>
      <c r="BF1111" s="63"/>
      <c r="BG1111" s="63"/>
      <c r="BH1111" s="63"/>
      <c r="BI1111" s="63"/>
      <c r="BJ1111" s="63"/>
      <c r="BK1111" s="63"/>
      <c r="BL1111" s="63"/>
      <c r="BM1111" s="63"/>
      <c r="BN1111" s="63"/>
      <c r="BO1111" s="63"/>
      <c r="BP1111" s="63"/>
      <c r="BQ1111" s="63"/>
      <c r="BR1111" s="63"/>
      <c r="BS1111" s="63"/>
      <c r="BT1111" s="63"/>
      <c r="BU1111" s="63"/>
      <c r="BV1111" s="63"/>
      <c r="BW1111" s="63"/>
      <c r="BX1111" s="63"/>
      <c r="BY1111" s="63"/>
      <c r="BZ1111" s="63"/>
      <c r="CA1111" s="63"/>
      <c r="CB1111" s="63"/>
      <c r="CC1111" s="63"/>
      <c r="CD1111" s="63"/>
      <c r="CE1111" s="63"/>
      <c r="CF1111" s="63"/>
      <c r="CG1111" s="63"/>
      <c r="CH1111" s="63"/>
      <c r="CI1111" s="120"/>
      <c r="CJ1111" s="120"/>
      <c r="CK1111" s="120"/>
      <c r="CL1111" s="120"/>
      <c r="CM1111" s="120"/>
      <c r="CN1111" s="120"/>
    </row>
    <row r="1112" spans="2:92" x14ac:dyDescent="0.25">
      <c r="B1112" s="63" t="str">
        <f t="shared" si="124"/>
        <v/>
      </c>
      <c r="R1112" s="63"/>
      <c r="S1112" s="63"/>
      <c r="T1112" s="63"/>
      <c r="U1112" s="63"/>
      <c r="V1112" s="63"/>
      <c r="W1112" s="63"/>
      <c r="X1112" s="63"/>
      <c r="Y1112" s="63"/>
      <c r="Z1112" s="63"/>
      <c r="AA1112" s="63"/>
      <c r="AB1112" s="63"/>
      <c r="AC1112" s="63"/>
      <c r="AD1112" s="63"/>
      <c r="AE1112" s="63"/>
      <c r="AF1112" s="63"/>
      <c r="AG1112" s="64"/>
      <c r="AH1112" s="63"/>
      <c r="AI1112" s="63"/>
      <c r="AJ1112" s="63"/>
      <c r="AK1112" s="63"/>
      <c r="AL1112" s="63"/>
      <c r="AM1112" s="63"/>
      <c r="AN1112" s="63"/>
      <c r="AO1112" s="63"/>
      <c r="AP1112" s="63"/>
      <c r="AQ1112" s="63"/>
      <c r="AR1112" s="63"/>
      <c r="AS1112" s="63"/>
      <c r="AT1112" s="63"/>
      <c r="AU1112" s="63"/>
      <c r="AV1112" s="63"/>
      <c r="AW1112" s="63"/>
      <c r="AX1112" s="63"/>
      <c r="AY1112" s="63"/>
      <c r="AZ1112" s="63"/>
      <c r="BA1112" s="63"/>
      <c r="BB1112" s="63"/>
      <c r="BC1112" s="63"/>
      <c r="BD1112" s="63"/>
      <c r="BE1112" s="63"/>
      <c r="BF1112" s="63"/>
      <c r="BG1112" s="63"/>
      <c r="BH1112" s="63"/>
      <c r="BI1112" s="63"/>
      <c r="BJ1112" s="63"/>
      <c r="BK1112" s="63"/>
      <c r="BL1112" s="63"/>
      <c r="BM1112" s="63"/>
      <c r="BN1112" s="63"/>
      <c r="BO1112" s="63"/>
      <c r="BP1112" s="63"/>
      <c r="BQ1112" s="63"/>
      <c r="BR1112" s="63"/>
      <c r="BS1112" s="63"/>
      <c r="BT1112" s="63"/>
      <c r="BU1112" s="63"/>
      <c r="BV1112" s="63"/>
      <c r="BW1112" s="63"/>
      <c r="BX1112" s="63"/>
      <c r="BY1112" s="63"/>
      <c r="BZ1112" s="63"/>
      <c r="CA1112" s="63"/>
      <c r="CB1112" s="63"/>
      <c r="CC1112" s="63"/>
      <c r="CD1112" s="63"/>
      <c r="CE1112" s="63"/>
      <c r="CF1112" s="63"/>
      <c r="CG1112" s="63"/>
      <c r="CH1112" s="63"/>
      <c r="CI1112" s="120"/>
      <c r="CJ1112" s="120"/>
      <c r="CK1112" s="120"/>
      <c r="CL1112" s="120"/>
      <c r="CM1112" s="120"/>
      <c r="CN1112" s="120"/>
    </row>
    <row r="1113" spans="2:92" x14ac:dyDescent="0.25">
      <c r="B1113" s="63" t="str">
        <f t="shared" si="124"/>
        <v/>
      </c>
      <c r="R1113" s="63"/>
      <c r="S1113" s="63"/>
      <c r="T1113" s="63"/>
      <c r="U1113" s="63"/>
      <c r="V1113" s="63"/>
      <c r="W1113" s="63"/>
      <c r="X1113" s="63"/>
      <c r="Y1113" s="63"/>
      <c r="Z1113" s="63"/>
      <c r="AA1113" s="63"/>
      <c r="AB1113" s="63"/>
      <c r="AC1113" s="63"/>
      <c r="AD1113" s="63"/>
      <c r="AE1113" s="63"/>
      <c r="AF1113" s="63"/>
      <c r="AG1113" s="64"/>
      <c r="AH1113" s="63"/>
      <c r="AI1113" s="63"/>
      <c r="AJ1113" s="63"/>
      <c r="AK1113" s="63"/>
      <c r="AL1113" s="63"/>
      <c r="AM1113" s="63"/>
      <c r="AN1113" s="63"/>
      <c r="AO1113" s="63"/>
      <c r="AP1113" s="63"/>
      <c r="AQ1113" s="63"/>
      <c r="AR1113" s="63"/>
      <c r="AS1113" s="63"/>
      <c r="AT1113" s="63"/>
      <c r="AU1113" s="63"/>
      <c r="AV1113" s="63"/>
      <c r="AW1113" s="63"/>
      <c r="AX1113" s="63"/>
      <c r="AY1113" s="63"/>
      <c r="AZ1113" s="63"/>
      <c r="BA1113" s="63"/>
      <c r="BB1113" s="63"/>
      <c r="BC1113" s="63"/>
      <c r="BD1113" s="63"/>
      <c r="BE1113" s="63"/>
      <c r="BF1113" s="63"/>
      <c r="BG1113" s="63"/>
      <c r="BH1113" s="63"/>
      <c r="BI1113" s="63"/>
      <c r="BJ1113" s="63"/>
      <c r="BK1113" s="63"/>
      <c r="BL1113" s="63"/>
      <c r="BM1113" s="63"/>
      <c r="BN1113" s="63"/>
      <c r="BO1113" s="63"/>
      <c r="BP1113" s="63"/>
      <c r="BQ1113" s="63"/>
      <c r="BR1113" s="63"/>
      <c r="BS1113" s="63"/>
      <c r="BT1113" s="63"/>
      <c r="BU1113" s="63"/>
      <c r="BV1113" s="63"/>
      <c r="BW1113" s="63"/>
      <c r="BX1113" s="63"/>
      <c r="BY1113" s="63"/>
      <c r="BZ1113" s="63"/>
      <c r="CA1113" s="63"/>
      <c r="CB1113" s="63"/>
      <c r="CC1113" s="63"/>
      <c r="CD1113" s="63"/>
      <c r="CE1113" s="63"/>
      <c r="CF1113" s="63"/>
      <c r="CG1113" s="63"/>
      <c r="CH1113" s="63"/>
      <c r="CI1113" s="120"/>
      <c r="CJ1113" s="120"/>
      <c r="CK1113" s="120"/>
      <c r="CL1113" s="120"/>
      <c r="CM1113" s="120"/>
      <c r="CN1113" s="120"/>
    </row>
    <row r="1114" spans="2:92" x14ac:dyDescent="0.25">
      <c r="B1114" s="63" t="str">
        <f t="shared" si="124"/>
        <v/>
      </c>
      <c r="R1114" s="63"/>
      <c r="S1114" s="63"/>
      <c r="T1114" s="63"/>
      <c r="U1114" s="63"/>
      <c r="V1114" s="63"/>
      <c r="W1114" s="63"/>
      <c r="X1114" s="63"/>
      <c r="Y1114" s="63"/>
      <c r="Z1114" s="63"/>
      <c r="AA1114" s="63"/>
      <c r="AB1114" s="63"/>
      <c r="AC1114" s="63"/>
      <c r="AD1114" s="63"/>
      <c r="AE1114" s="63"/>
      <c r="AF1114" s="63"/>
      <c r="AG1114" s="64"/>
      <c r="AH1114" s="63"/>
      <c r="AI1114" s="63"/>
      <c r="AJ1114" s="63"/>
      <c r="AK1114" s="63"/>
      <c r="AL1114" s="63"/>
      <c r="AM1114" s="63"/>
      <c r="AN1114" s="63"/>
      <c r="AO1114" s="63"/>
      <c r="AP1114" s="63"/>
      <c r="AQ1114" s="63"/>
      <c r="AR1114" s="63"/>
      <c r="AS1114" s="63"/>
      <c r="AT1114" s="63"/>
      <c r="AU1114" s="63"/>
      <c r="AV1114" s="63"/>
      <c r="AW1114" s="63"/>
      <c r="AX1114" s="63"/>
      <c r="AY1114" s="63"/>
      <c r="AZ1114" s="63"/>
      <c r="BA1114" s="63"/>
      <c r="BB1114" s="63"/>
      <c r="BC1114" s="63"/>
      <c r="BD1114" s="63"/>
      <c r="BE1114" s="63"/>
      <c r="BF1114" s="63"/>
      <c r="BG1114" s="63"/>
      <c r="BH1114" s="63"/>
      <c r="BI1114" s="63"/>
      <c r="BJ1114" s="63"/>
      <c r="BK1114" s="63"/>
      <c r="BL1114" s="63"/>
      <c r="BM1114" s="63"/>
      <c r="BN1114" s="63"/>
      <c r="BO1114" s="63"/>
      <c r="BP1114" s="63"/>
      <c r="BQ1114" s="63"/>
      <c r="BR1114" s="63"/>
      <c r="BS1114" s="63"/>
      <c r="BT1114" s="63"/>
      <c r="BU1114" s="63"/>
      <c r="BV1114" s="63"/>
      <c r="BW1114" s="63"/>
      <c r="BX1114" s="63"/>
      <c r="BY1114" s="63"/>
      <c r="BZ1114" s="63"/>
      <c r="CA1114" s="63"/>
      <c r="CB1114" s="63"/>
      <c r="CC1114" s="63"/>
      <c r="CD1114" s="63"/>
      <c r="CE1114" s="63"/>
      <c r="CF1114" s="63"/>
      <c r="CG1114" s="63"/>
      <c r="CH1114" s="63"/>
      <c r="CI1114" s="120"/>
      <c r="CJ1114" s="120"/>
      <c r="CK1114" s="120"/>
      <c r="CL1114" s="120"/>
      <c r="CM1114" s="120"/>
      <c r="CN1114" s="120"/>
    </row>
    <row r="1115" spans="2:92" x14ac:dyDescent="0.25">
      <c r="B1115" s="63" t="str">
        <f t="shared" si="124"/>
        <v/>
      </c>
      <c r="R1115" s="63"/>
      <c r="S1115" s="63"/>
      <c r="T1115" s="63"/>
      <c r="U1115" s="63"/>
      <c r="V1115" s="63"/>
      <c r="W1115" s="63"/>
      <c r="X1115" s="63"/>
      <c r="Y1115" s="63"/>
      <c r="Z1115" s="63"/>
      <c r="AA1115" s="63"/>
      <c r="AB1115" s="63"/>
      <c r="AC1115" s="63"/>
      <c r="AD1115" s="63"/>
      <c r="AE1115" s="63"/>
      <c r="AF1115" s="63"/>
      <c r="AG1115" s="64"/>
      <c r="AH1115" s="63"/>
      <c r="AI1115" s="63"/>
      <c r="AJ1115" s="63"/>
      <c r="AK1115" s="63"/>
      <c r="AL1115" s="63"/>
      <c r="AM1115" s="63"/>
      <c r="AN1115" s="63"/>
      <c r="AO1115" s="63"/>
      <c r="AP1115" s="63"/>
      <c r="AQ1115" s="63"/>
      <c r="AR1115" s="63"/>
      <c r="AS1115" s="63"/>
      <c r="AT1115" s="63"/>
      <c r="AU1115" s="63"/>
      <c r="AV1115" s="63"/>
      <c r="AW1115" s="63"/>
      <c r="AX1115" s="63"/>
      <c r="AY1115" s="63"/>
      <c r="AZ1115" s="63"/>
      <c r="BA1115" s="63"/>
      <c r="BB1115" s="63"/>
      <c r="BC1115" s="63"/>
      <c r="BD1115" s="63"/>
      <c r="BE1115" s="63"/>
      <c r="BF1115" s="63"/>
      <c r="BG1115" s="63"/>
      <c r="BH1115" s="63"/>
      <c r="BI1115" s="63"/>
      <c r="BJ1115" s="63"/>
      <c r="BK1115" s="63"/>
      <c r="BL1115" s="63"/>
      <c r="BM1115" s="63"/>
      <c r="BN1115" s="63"/>
      <c r="BO1115" s="63"/>
      <c r="BP1115" s="63"/>
      <c r="BQ1115" s="63"/>
      <c r="BR1115" s="63"/>
      <c r="BS1115" s="63"/>
      <c r="BT1115" s="63"/>
      <c r="BU1115" s="63"/>
      <c r="BV1115" s="63"/>
      <c r="BW1115" s="63"/>
      <c r="BX1115" s="63"/>
      <c r="BY1115" s="63"/>
      <c r="BZ1115" s="63"/>
      <c r="CA1115" s="63"/>
      <c r="CB1115" s="63"/>
      <c r="CC1115" s="63"/>
      <c r="CD1115" s="63"/>
      <c r="CE1115" s="63"/>
      <c r="CF1115" s="63"/>
      <c r="CG1115" s="63"/>
      <c r="CH1115" s="63"/>
      <c r="CI1115" s="120"/>
      <c r="CJ1115" s="120"/>
      <c r="CK1115" s="120"/>
      <c r="CL1115" s="120"/>
      <c r="CM1115" s="120"/>
      <c r="CN1115" s="120"/>
    </row>
    <row r="1116" spans="2:92" x14ac:dyDescent="0.25">
      <c r="B1116" s="63" t="str">
        <f t="shared" si="124"/>
        <v/>
      </c>
      <c r="R1116" s="63"/>
      <c r="S1116" s="63"/>
      <c r="T1116" s="63"/>
      <c r="U1116" s="63"/>
      <c r="V1116" s="63"/>
      <c r="W1116" s="63"/>
      <c r="X1116" s="63"/>
      <c r="Y1116" s="63"/>
      <c r="Z1116" s="63"/>
      <c r="AA1116" s="63"/>
      <c r="AB1116" s="63"/>
      <c r="AC1116" s="63"/>
      <c r="AD1116" s="63"/>
      <c r="AE1116" s="63"/>
      <c r="AF1116" s="63"/>
      <c r="AG1116" s="64"/>
      <c r="AH1116" s="63"/>
      <c r="AI1116" s="63"/>
      <c r="AJ1116" s="63"/>
      <c r="AK1116" s="63"/>
      <c r="AL1116" s="63"/>
      <c r="AM1116" s="63"/>
      <c r="AN1116" s="63"/>
      <c r="AO1116" s="63"/>
      <c r="AP1116" s="63"/>
      <c r="AQ1116" s="63"/>
      <c r="AR1116" s="63"/>
      <c r="AS1116" s="63"/>
      <c r="AT1116" s="63"/>
      <c r="AU1116" s="63"/>
      <c r="AV1116" s="63"/>
      <c r="AW1116" s="63"/>
      <c r="AX1116" s="63"/>
      <c r="AY1116" s="63"/>
      <c r="AZ1116" s="63"/>
      <c r="BA1116" s="63"/>
      <c r="BB1116" s="63"/>
      <c r="BC1116" s="63"/>
      <c r="BD1116" s="63"/>
      <c r="BE1116" s="63"/>
      <c r="BF1116" s="63"/>
      <c r="BG1116" s="63"/>
      <c r="BH1116" s="63"/>
      <c r="BI1116" s="63"/>
      <c r="BJ1116" s="63"/>
      <c r="BK1116" s="63"/>
      <c r="BL1116" s="63"/>
      <c r="BM1116" s="63"/>
      <c r="BN1116" s="63"/>
      <c r="BO1116" s="63"/>
      <c r="BP1116" s="63"/>
      <c r="BQ1116" s="63"/>
      <c r="BR1116" s="63"/>
      <c r="BS1116" s="63"/>
      <c r="BT1116" s="63"/>
      <c r="BU1116" s="63"/>
      <c r="BV1116" s="63"/>
      <c r="BW1116" s="63"/>
      <c r="BX1116" s="63"/>
      <c r="BY1116" s="63"/>
      <c r="BZ1116" s="63"/>
      <c r="CA1116" s="63"/>
      <c r="CB1116" s="63"/>
      <c r="CC1116" s="63"/>
      <c r="CD1116" s="63"/>
      <c r="CE1116" s="63"/>
      <c r="CF1116" s="63"/>
      <c r="CG1116" s="63"/>
      <c r="CH1116" s="63"/>
      <c r="CI1116" s="120"/>
      <c r="CJ1116" s="120"/>
      <c r="CK1116" s="120"/>
      <c r="CL1116" s="120"/>
      <c r="CM1116" s="120"/>
      <c r="CN1116" s="120"/>
    </row>
    <row r="1117" spans="2:92" x14ac:dyDescent="0.25">
      <c r="B1117" s="63" t="str">
        <f t="shared" si="124"/>
        <v/>
      </c>
      <c r="R1117" s="63"/>
      <c r="S1117" s="63"/>
      <c r="T1117" s="63"/>
      <c r="U1117" s="63"/>
      <c r="V1117" s="63"/>
      <c r="W1117" s="63"/>
      <c r="X1117" s="63"/>
      <c r="Y1117" s="63"/>
      <c r="Z1117" s="63"/>
      <c r="AA1117" s="63"/>
      <c r="AB1117" s="63"/>
      <c r="AC1117" s="63"/>
      <c r="AD1117" s="63"/>
      <c r="AE1117" s="63"/>
      <c r="AF1117" s="63"/>
      <c r="AG1117" s="64"/>
      <c r="AH1117" s="63"/>
      <c r="AI1117" s="63"/>
      <c r="AJ1117" s="63"/>
      <c r="AK1117" s="63"/>
      <c r="AL1117" s="63"/>
      <c r="AM1117" s="63"/>
      <c r="AN1117" s="63"/>
      <c r="AO1117" s="63"/>
      <c r="AP1117" s="63"/>
      <c r="AQ1117" s="63"/>
      <c r="AR1117" s="63"/>
      <c r="AS1117" s="63"/>
      <c r="AT1117" s="63"/>
      <c r="AU1117" s="63"/>
      <c r="AV1117" s="63"/>
      <c r="AW1117" s="63"/>
      <c r="AX1117" s="63"/>
      <c r="AY1117" s="63"/>
      <c r="AZ1117" s="63"/>
      <c r="BA1117" s="63"/>
      <c r="BB1117" s="63"/>
      <c r="BC1117" s="63"/>
      <c r="BD1117" s="63"/>
      <c r="BE1117" s="63"/>
      <c r="BF1117" s="63"/>
      <c r="BG1117" s="63"/>
      <c r="BH1117" s="63"/>
      <c r="BI1117" s="63"/>
      <c r="BJ1117" s="63"/>
      <c r="BK1117" s="63"/>
      <c r="BL1117" s="63"/>
      <c r="BM1117" s="63"/>
      <c r="BN1117" s="63"/>
      <c r="BO1117" s="63"/>
      <c r="BP1117" s="63"/>
      <c r="BQ1117" s="63"/>
      <c r="BR1117" s="63"/>
      <c r="BS1117" s="63"/>
      <c r="BT1117" s="63"/>
      <c r="BU1117" s="63"/>
      <c r="BV1117" s="63"/>
      <c r="BW1117" s="63"/>
      <c r="BX1117" s="63"/>
      <c r="BY1117" s="63"/>
      <c r="BZ1117" s="63"/>
      <c r="CA1117" s="63"/>
      <c r="CB1117" s="63"/>
      <c r="CC1117" s="63"/>
      <c r="CD1117" s="63"/>
      <c r="CE1117" s="63"/>
      <c r="CF1117" s="63"/>
      <c r="CG1117" s="63"/>
      <c r="CH1117" s="63"/>
      <c r="CI1117" s="120"/>
      <c r="CJ1117" s="120"/>
      <c r="CK1117" s="120"/>
      <c r="CL1117" s="120"/>
      <c r="CM1117" s="120"/>
      <c r="CN1117" s="120"/>
    </row>
    <row r="1118" spans="2:92" x14ac:dyDescent="0.25">
      <c r="B1118" s="63" t="str">
        <f t="shared" si="124"/>
        <v/>
      </c>
      <c r="R1118" s="63"/>
      <c r="S1118" s="63"/>
      <c r="T1118" s="63"/>
      <c r="U1118" s="63"/>
      <c r="V1118" s="63"/>
      <c r="W1118" s="63"/>
      <c r="X1118" s="63"/>
      <c r="Y1118" s="63"/>
      <c r="Z1118" s="63"/>
      <c r="AA1118" s="63"/>
      <c r="AB1118" s="63"/>
      <c r="AC1118" s="63"/>
      <c r="AD1118" s="63"/>
      <c r="AE1118" s="63"/>
      <c r="AF1118" s="63"/>
      <c r="AG1118" s="64"/>
      <c r="AH1118" s="63"/>
      <c r="AI1118" s="63"/>
      <c r="AJ1118" s="63"/>
      <c r="AK1118" s="63"/>
      <c r="AL1118" s="63"/>
      <c r="AM1118" s="63"/>
      <c r="AN1118" s="63"/>
      <c r="AO1118" s="63"/>
      <c r="AP1118" s="63"/>
      <c r="AQ1118" s="63"/>
      <c r="AR1118" s="63"/>
      <c r="AS1118" s="63"/>
      <c r="AT1118" s="63"/>
      <c r="AU1118" s="63"/>
      <c r="AV1118" s="63"/>
      <c r="AW1118" s="63"/>
      <c r="AX1118" s="63"/>
      <c r="AY1118" s="63"/>
      <c r="AZ1118" s="63"/>
      <c r="BA1118" s="63"/>
      <c r="BB1118" s="63"/>
      <c r="BC1118" s="63"/>
      <c r="BD1118" s="63"/>
      <c r="BE1118" s="63"/>
      <c r="BF1118" s="63"/>
      <c r="BG1118" s="63"/>
      <c r="BH1118" s="63"/>
      <c r="BI1118" s="63"/>
      <c r="BJ1118" s="63"/>
      <c r="BK1118" s="63"/>
      <c r="BL1118" s="63"/>
      <c r="BM1118" s="63"/>
      <c r="BN1118" s="63"/>
      <c r="BO1118" s="63"/>
      <c r="BP1118" s="63"/>
      <c r="BQ1118" s="63"/>
      <c r="BR1118" s="63"/>
      <c r="BS1118" s="63"/>
      <c r="BT1118" s="63"/>
      <c r="BU1118" s="63"/>
      <c r="BV1118" s="63"/>
      <c r="BW1118" s="63"/>
      <c r="BX1118" s="63"/>
      <c r="BY1118" s="63"/>
      <c r="BZ1118" s="63"/>
      <c r="CA1118" s="63"/>
      <c r="CB1118" s="63"/>
      <c r="CC1118" s="63"/>
      <c r="CD1118" s="63"/>
      <c r="CE1118" s="63"/>
      <c r="CF1118" s="63"/>
      <c r="CG1118" s="63"/>
      <c r="CH1118" s="63"/>
      <c r="CI1118" s="120"/>
      <c r="CJ1118" s="120"/>
      <c r="CK1118" s="120"/>
      <c r="CL1118" s="120"/>
      <c r="CM1118" s="120"/>
      <c r="CN1118" s="120"/>
    </row>
    <row r="1119" spans="2:92" x14ac:dyDescent="0.25">
      <c r="B1119" s="63" t="str">
        <f t="shared" si="124"/>
        <v/>
      </c>
      <c r="R1119" s="63"/>
      <c r="S1119" s="63"/>
      <c r="T1119" s="63"/>
      <c r="U1119" s="63"/>
      <c r="V1119" s="63"/>
      <c r="W1119" s="63"/>
      <c r="X1119" s="63"/>
      <c r="Y1119" s="63"/>
      <c r="Z1119" s="63"/>
      <c r="AA1119" s="63"/>
      <c r="AB1119" s="63"/>
      <c r="AC1119" s="63"/>
      <c r="AD1119" s="63"/>
      <c r="AE1119" s="63"/>
      <c r="AF1119" s="63"/>
      <c r="AG1119" s="64"/>
      <c r="AH1119" s="63"/>
      <c r="AI1119" s="63"/>
      <c r="AJ1119" s="63"/>
      <c r="AK1119" s="63"/>
      <c r="AL1119" s="63"/>
      <c r="AM1119" s="63"/>
      <c r="AN1119" s="63"/>
      <c r="AO1119" s="63"/>
      <c r="AP1119" s="63"/>
      <c r="AQ1119" s="63"/>
      <c r="AR1119" s="63"/>
      <c r="AS1119" s="63"/>
      <c r="AT1119" s="63"/>
      <c r="AU1119" s="63"/>
      <c r="AV1119" s="63"/>
      <c r="AW1119" s="63"/>
      <c r="AX1119" s="63"/>
      <c r="AY1119" s="63"/>
      <c r="AZ1119" s="63"/>
      <c r="BA1119" s="63"/>
      <c r="BB1119" s="63"/>
      <c r="BC1119" s="63"/>
      <c r="BD1119" s="63"/>
      <c r="BE1119" s="63"/>
      <c r="BF1119" s="63"/>
      <c r="BG1119" s="63"/>
      <c r="BH1119" s="63"/>
      <c r="BI1119" s="63"/>
      <c r="BJ1119" s="63"/>
      <c r="BK1119" s="63"/>
      <c r="BL1119" s="63"/>
      <c r="BM1119" s="63"/>
      <c r="BN1119" s="63"/>
      <c r="BO1119" s="63"/>
      <c r="BP1119" s="63"/>
      <c r="BQ1119" s="63"/>
      <c r="BR1119" s="63"/>
      <c r="BS1119" s="63"/>
      <c r="BT1119" s="63"/>
      <c r="BU1119" s="63"/>
      <c r="BV1119" s="63"/>
      <c r="BW1119" s="63"/>
      <c r="BX1119" s="63"/>
      <c r="BY1119" s="63"/>
      <c r="BZ1119" s="63"/>
      <c r="CA1119" s="63"/>
      <c r="CB1119" s="63"/>
      <c r="CC1119" s="63"/>
      <c r="CD1119" s="63"/>
      <c r="CE1119" s="63"/>
      <c r="CF1119" s="63"/>
      <c r="CG1119" s="63"/>
      <c r="CH1119" s="63"/>
      <c r="CI1119" s="120"/>
      <c r="CJ1119" s="120"/>
      <c r="CK1119" s="120"/>
      <c r="CL1119" s="120"/>
      <c r="CM1119" s="120"/>
      <c r="CN1119" s="120"/>
    </row>
    <row r="1120" spans="2:92" x14ac:dyDescent="0.25">
      <c r="B1120" s="63" t="str">
        <f t="shared" si="124"/>
        <v/>
      </c>
      <c r="R1120" s="63"/>
      <c r="S1120" s="63"/>
      <c r="T1120" s="63"/>
      <c r="U1120" s="63"/>
      <c r="V1120" s="63"/>
      <c r="W1120" s="63"/>
      <c r="X1120" s="63"/>
      <c r="Y1120" s="63"/>
      <c r="Z1120" s="63"/>
      <c r="AA1120" s="63"/>
      <c r="AB1120" s="63"/>
      <c r="AC1120" s="63"/>
      <c r="AD1120" s="63"/>
      <c r="AE1120" s="63"/>
      <c r="AF1120" s="63"/>
      <c r="AG1120" s="64"/>
      <c r="AH1120" s="63"/>
      <c r="AI1120" s="63"/>
      <c r="AJ1120" s="63"/>
      <c r="AK1120" s="63"/>
      <c r="AL1120" s="63"/>
      <c r="AM1120" s="63"/>
      <c r="AN1120" s="63"/>
      <c r="AO1120" s="63"/>
      <c r="AP1120" s="63"/>
      <c r="AQ1120" s="63"/>
      <c r="AR1120" s="63"/>
      <c r="AS1120" s="63"/>
      <c r="AT1120" s="63"/>
      <c r="AU1120" s="63"/>
      <c r="AV1120" s="63"/>
      <c r="AW1120" s="63"/>
      <c r="AX1120" s="63"/>
      <c r="AY1120" s="63"/>
      <c r="AZ1120" s="63"/>
      <c r="BA1120" s="63"/>
      <c r="BB1120" s="63"/>
      <c r="BC1120" s="63"/>
      <c r="BD1120" s="63"/>
      <c r="BE1120" s="63"/>
      <c r="BF1120" s="63"/>
      <c r="BG1120" s="63"/>
      <c r="BH1120" s="63"/>
      <c r="BI1120" s="63"/>
      <c r="BJ1120" s="63"/>
      <c r="BK1120" s="63"/>
      <c r="BL1120" s="63"/>
      <c r="BM1120" s="63"/>
      <c r="BN1120" s="63"/>
      <c r="BO1120" s="63"/>
      <c r="BP1120" s="63"/>
      <c r="BQ1120" s="63"/>
      <c r="BR1120" s="63"/>
      <c r="BS1120" s="63"/>
      <c r="BT1120" s="63"/>
      <c r="BU1120" s="63"/>
      <c r="BV1120" s="63"/>
      <c r="BW1120" s="63"/>
      <c r="BX1120" s="63"/>
      <c r="BY1120" s="63"/>
      <c r="BZ1120" s="63"/>
      <c r="CA1120" s="63"/>
      <c r="CB1120" s="63"/>
      <c r="CC1120" s="63"/>
      <c r="CD1120" s="63"/>
      <c r="CE1120" s="63"/>
      <c r="CF1120" s="63"/>
      <c r="CG1120" s="63"/>
      <c r="CH1120" s="63"/>
      <c r="CI1120" s="120"/>
      <c r="CJ1120" s="120"/>
      <c r="CK1120" s="120"/>
      <c r="CL1120" s="120"/>
      <c r="CM1120" s="120"/>
      <c r="CN1120" s="120"/>
    </row>
    <row r="1121" spans="2:92" x14ac:dyDescent="0.25">
      <c r="B1121" s="63" t="str">
        <f t="shared" si="124"/>
        <v/>
      </c>
      <c r="R1121" s="63"/>
      <c r="S1121" s="63"/>
      <c r="T1121" s="63"/>
      <c r="U1121" s="63"/>
      <c r="V1121" s="63"/>
      <c r="W1121" s="63"/>
      <c r="X1121" s="63"/>
      <c r="Y1121" s="63"/>
      <c r="Z1121" s="63"/>
      <c r="AA1121" s="63"/>
      <c r="AB1121" s="63"/>
      <c r="AC1121" s="63"/>
      <c r="AD1121" s="63"/>
      <c r="AE1121" s="63"/>
      <c r="AF1121" s="63"/>
      <c r="AG1121" s="64"/>
      <c r="AH1121" s="63"/>
      <c r="AI1121" s="63"/>
      <c r="AJ1121" s="63"/>
      <c r="AK1121" s="63"/>
      <c r="AL1121" s="63"/>
      <c r="AM1121" s="63"/>
      <c r="AN1121" s="63"/>
      <c r="AO1121" s="63"/>
      <c r="AP1121" s="63"/>
      <c r="AQ1121" s="63"/>
      <c r="AR1121" s="63"/>
      <c r="AS1121" s="63"/>
      <c r="AT1121" s="63"/>
      <c r="AU1121" s="63"/>
      <c r="AV1121" s="63"/>
      <c r="AW1121" s="63"/>
      <c r="AX1121" s="63"/>
      <c r="AY1121" s="63"/>
      <c r="AZ1121" s="63"/>
      <c r="BA1121" s="63"/>
      <c r="BB1121" s="63"/>
      <c r="BC1121" s="63"/>
      <c r="BD1121" s="63"/>
      <c r="BE1121" s="63"/>
      <c r="BF1121" s="63"/>
      <c r="BG1121" s="63"/>
      <c r="BH1121" s="63"/>
      <c r="BI1121" s="63"/>
      <c r="BJ1121" s="63"/>
      <c r="BK1121" s="63"/>
      <c r="BL1121" s="63"/>
      <c r="BM1121" s="63"/>
      <c r="BN1121" s="63"/>
      <c r="BO1121" s="63"/>
      <c r="BP1121" s="63"/>
      <c r="BQ1121" s="63"/>
      <c r="BR1121" s="63"/>
      <c r="BS1121" s="63"/>
      <c r="BT1121" s="63"/>
      <c r="BU1121" s="63"/>
      <c r="BV1121" s="63"/>
      <c r="BW1121" s="63"/>
      <c r="BX1121" s="63"/>
      <c r="BY1121" s="63"/>
      <c r="BZ1121" s="63"/>
      <c r="CA1121" s="63"/>
      <c r="CB1121" s="63"/>
      <c r="CC1121" s="63"/>
      <c r="CD1121" s="63"/>
      <c r="CE1121" s="63"/>
      <c r="CF1121" s="63"/>
      <c r="CG1121" s="63"/>
      <c r="CH1121" s="63"/>
      <c r="CI1121" s="120"/>
      <c r="CJ1121" s="120"/>
      <c r="CK1121" s="120"/>
      <c r="CL1121" s="120"/>
      <c r="CM1121" s="120"/>
      <c r="CN1121" s="120"/>
    </row>
    <row r="1122" spans="2:92" x14ac:dyDescent="0.25">
      <c r="B1122" s="63" t="str">
        <f t="shared" si="124"/>
        <v/>
      </c>
      <c r="R1122" s="63"/>
      <c r="S1122" s="63"/>
      <c r="T1122" s="63"/>
      <c r="U1122" s="63"/>
      <c r="V1122" s="63"/>
      <c r="W1122" s="63"/>
      <c r="X1122" s="63"/>
      <c r="Y1122" s="63"/>
      <c r="Z1122" s="63"/>
      <c r="AA1122" s="63"/>
      <c r="AB1122" s="63"/>
      <c r="AC1122" s="63"/>
      <c r="AD1122" s="63"/>
      <c r="AE1122" s="63"/>
      <c r="AF1122" s="63"/>
      <c r="AG1122" s="64"/>
      <c r="AH1122" s="63"/>
      <c r="AI1122" s="63"/>
      <c r="AJ1122" s="63"/>
      <c r="AK1122" s="63"/>
      <c r="AL1122" s="63"/>
      <c r="AM1122" s="63"/>
      <c r="AN1122" s="63"/>
      <c r="AO1122" s="63"/>
      <c r="AP1122" s="63"/>
      <c r="AQ1122" s="63"/>
      <c r="AR1122" s="63"/>
      <c r="AS1122" s="63"/>
      <c r="AT1122" s="63"/>
      <c r="AU1122" s="63"/>
      <c r="AV1122" s="63"/>
      <c r="AW1122" s="63"/>
      <c r="AX1122" s="63"/>
      <c r="AY1122" s="63"/>
      <c r="AZ1122" s="63"/>
      <c r="BA1122" s="63"/>
      <c r="BB1122" s="63"/>
      <c r="BC1122" s="63"/>
      <c r="BD1122" s="63"/>
      <c r="BE1122" s="63"/>
      <c r="BF1122" s="63"/>
      <c r="BG1122" s="63"/>
      <c r="BH1122" s="63"/>
      <c r="BI1122" s="63"/>
      <c r="BJ1122" s="63"/>
      <c r="BK1122" s="63"/>
      <c r="BL1122" s="63"/>
      <c r="BM1122" s="63"/>
      <c r="BN1122" s="63"/>
      <c r="BO1122" s="63"/>
      <c r="BP1122" s="63"/>
      <c r="BQ1122" s="63"/>
      <c r="BR1122" s="63"/>
      <c r="BS1122" s="63"/>
      <c r="BT1122" s="63"/>
      <c r="BU1122" s="63"/>
      <c r="BV1122" s="63"/>
      <c r="BW1122" s="63"/>
      <c r="BX1122" s="63"/>
      <c r="BY1122" s="63"/>
      <c r="BZ1122" s="63"/>
      <c r="CA1122" s="63"/>
      <c r="CB1122" s="63"/>
      <c r="CC1122" s="63"/>
      <c r="CD1122" s="63"/>
      <c r="CE1122" s="63"/>
      <c r="CF1122" s="63"/>
      <c r="CG1122" s="63"/>
      <c r="CH1122" s="63"/>
      <c r="CI1122" s="120"/>
      <c r="CJ1122" s="120"/>
      <c r="CK1122" s="120"/>
      <c r="CL1122" s="120"/>
      <c r="CM1122" s="120"/>
      <c r="CN1122" s="120"/>
    </row>
    <row r="1123" spans="2:92" x14ac:dyDescent="0.25">
      <c r="B1123" s="63" t="str">
        <f t="shared" si="124"/>
        <v/>
      </c>
      <c r="R1123" s="63"/>
      <c r="S1123" s="63"/>
      <c r="T1123" s="63"/>
      <c r="U1123" s="63"/>
      <c r="V1123" s="63"/>
      <c r="W1123" s="63"/>
      <c r="X1123" s="63"/>
      <c r="Y1123" s="63"/>
      <c r="Z1123" s="63"/>
      <c r="AA1123" s="63"/>
      <c r="AB1123" s="63"/>
      <c r="AC1123" s="63"/>
      <c r="AD1123" s="63"/>
      <c r="AE1123" s="63"/>
      <c r="AF1123" s="63"/>
      <c r="AG1123" s="64"/>
      <c r="AH1123" s="63"/>
      <c r="AI1123" s="63"/>
      <c r="AJ1123" s="63"/>
      <c r="AK1123" s="63"/>
      <c r="AL1123" s="63"/>
      <c r="AM1123" s="63"/>
      <c r="AN1123" s="63"/>
      <c r="AO1123" s="63"/>
      <c r="AP1123" s="63"/>
      <c r="AQ1123" s="63"/>
      <c r="AR1123" s="63"/>
      <c r="AS1123" s="63"/>
      <c r="AT1123" s="63"/>
      <c r="AU1123" s="63"/>
      <c r="AV1123" s="63"/>
      <c r="AW1123" s="63"/>
      <c r="AX1123" s="63"/>
      <c r="AY1123" s="63"/>
      <c r="AZ1123" s="63"/>
      <c r="BA1123" s="63"/>
      <c r="BB1123" s="63"/>
      <c r="BC1123" s="63"/>
      <c r="BD1123" s="63"/>
      <c r="BE1123" s="63"/>
      <c r="BF1123" s="63"/>
      <c r="BG1123" s="63"/>
      <c r="BH1123" s="63"/>
      <c r="BI1123" s="63"/>
      <c r="BJ1123" s="63"/>
      <c r="BK1123" s="63"/>
      <c r="BL1123" s="63"/>
      <c r="BM1123" s="63"/>
      <c r="BN1123" s="63"/>
      <c r="BO1123" s="63"/>
      <c r="BP1123" s="63"/>
      <c r="BQ1123" s="63"/>
      <c r="BR1123" s="63"/>
      <c r="BS1123" s="63"/>
      <c r="BT1123" s="63"/>
      <c r="BU1123" s="63"/>
      <c r="BV1123" s="63"/>
      <c r="BW1123" s="63"/>
      <c r="BX1123" s="63"/>
      <c r="BY1123" s="63"/>
      <c r="BZ1123" s="63"/>
      <c r="CA1123" s="63"/>
      <c r="CB1123" s="63"/>
      <c r="CC1123" s="63"/>
      <c r="CD1123" s="63"/>
      <c r="CE1123" s="63"/>
      <c r="CF1123" s="63"/>
      <c r="CG1123" s="63"/>
      <c r="CH1123" s="63"/>
      <c r="CI1123" s="120"/>
      <c r="CJ1123" s="120"/>
      <c r="CK1123" s="120"/>
      <c r="CL1123" s="120"/>
      <c r="CM1123" s="120"/>
      <c r="CN1123" s="120"/>
    </row>
    <row r="1124" spans="2:92" x14ac:dyDescent="0.25">
      <c r="B1124" s="63" t="str">
        <f t="shared" si="124"/>
        <v/>
      </c>
      <c r="R1124" s="63"/>
      <c r="S1124" s="63"/>
      <c r="T1124" s="63"/>
      <c r="U1124" s="63"/>
      <c r="V1124" s="63"/>
      <c r="W1124" s="63"/>
      <c r="X1124" s="63"/>
      <c r="Y1124" s="63"/>
      <c r="Z1124" s="63"/>
      <c r="AA1124" s="63"/>
      <c r="AB1124" s="63"/>
      <c r="AC1124" s="63"/>
      <c r="AD1124" s="63"/>
      <c r="AE1124" s="63"/>
      <c r="AF1124" s="63"/>
      <c r="AG1124" s="64"/>
      <c r="AH1124" s="63"/>
      <c r="AI1124" s="63"/>
      <c r="AJ1124" s="63"/>
      <c r="AK1124" s="63"/>
      <c r="AL1124" s="63"/>
      <c r="AM1124" s="63"/>
      <c r="AN1124" s="63"/>
      <c r="AO1124" s="63"/>
      <c r="AP1124" s="63"/>
      <c r="AQ1124" s="63"/>
      <c r="AR1124" s="63"/>
      <c r="AS1124" s="63"/>
      <c r="AT1124" s="63"/>
      <c r="AU1124" s="63"/>
      <c r="AV1124" s="63"/>
      <c r="AW1124" s="63"/>
      <c r="AX1124" s="63"/>
      <c r="AY1124" s="63"/>
      <c r="AZ1124" s="63"/>
      <c r="BA1124" s="63"/>
      <c r="BB1124" s="63"/>
      <c r="BC1124" s="63"/>
      <c r="BD1124" s="63"/>
      <c r="BE1124" s="63"/>
      <c r="BF1124" s="63"/>
      <c r="BG1124" s="63"/>
      <c r="BH1124" s="63"/>
      <c r="BI1124" s="63"/>
      <c r="BJ1124" s="63"/>
      <c r="BK1124" s="63"/>
      <c r="BL1124" s="63"/>
      <c r="BM1124" s="63"/>
      <c r="BN1124" s="63"/>
      <c r="BO1124" s="63"/>
      <c r="BP1124" s="63"/>
      <c r="BQ1124" s="63"/>
      <c r="BR1124" s="63"/>
      <c r="BS1124" s="63"/>
      <c r="BT1124" s="63"/>
      <c r="BU1124" s="63"/>
      <c r="BV1124" s="63"/>
      <c r="BW1124" s="63"/>
      <c r="BX1124" s="63"/>
      <c r="BY1124" s="63"/>
      <c r="BZ1124" s="63"/>
      <c r="CA1124" s="63"/>
      <c r="CB1124" s="63"/>
      <c r="CC1124" s="63"/>
      <c r="CD1124" s="63"/>
      <c r="CE1124" s="63"/>
      <c r="CF1124" s="63"/>
      <c r="CG1124" s="63"/>
      <c r="CH1124" s="63"/>
      <c r="CI1124" s="120"/>
      <c r="CJ1124" s="120"/>
      <c r="CK1124" s="120"/>
      <c r="CL1124" s="120"/>
      <c r="CM1124" s="120"/>
      <c r="CN1124" s="120"/>
    </row>
    <row r="1125" spans="2:92" x14ac:dyDescent="0.25">
      <c r="B1125" s="63" t="str">
        <f t="shared" si="124"/>
        <v/>
      </c>
      <c r="R1125" s="63"/>
      <c r="S1125" s="63"/>
      <c r="T1125" s="63"/>
      <c r="U1125" s="63"/>
      <c r="V1125" s="63"/>
      <c r="W1125" s="63"/>
      <c r="X1125" s="63"/>
      <c r="Y1125" s="63"/>
      <c r="Z1125" s="63"/>
      <c r="AA1125" s="63"/>
      <c r="AB1125" s="63"/>
      <c r="AC1125" s="63"/>
      <c r="AD1125" s="63"/>
      <c r="AE1125" s="63"/>
      <c r="AF1125" s="63"/>
      <c r="AG1125" s="64"/>
      <c r="AH1125" s="63"/>
      <c r="AI1125" s="63"/>
      <c r="AJ1125" s="63"/>
      <c r="AK1125" s="63"/>
      <c r="AL1125" s="63"/>
      <c r="AM1125" s="63"/>
      <c r="AN1125" s="63"/>
      <c r="AO1125" s="63"/>
      <c r="AP1125" s="63"/>
      <c r="AQ1125" s="63"/>
      <c r="AR1125" s="63"/>
      <c r="AS1125" s="63"/>
      <c r="AT1125" s="63"/>
      <c r="AU1125" s="63"/>
      <c r="AV1125" s="63"/>
      <c r="AW1125" s="63"/>
      <c r="AX1125" s="63"/>
      <c r="AY1125" s="63"/>
      <c r="AZ1125" s="63"/>
      <c r="BA1125" s="63"/>
      <c r="BB1125" s="63"/>
      <c r="BC1125" s="63"/>
      <c r="BD1125" s="63"/>
      <c r="BE1125" s="63"/>
      <c r="BF1125" s="63"/>
      <c r="BG1125" s="63"/>
      <c r="BH1125" s="63"/>
      <c r="BI1125" s="63"/>
      <c r="BJ1125" s="63"/>
      <c r="BK1125" s="63"/>
      <c r="BL1125" s="63"/>
      <c r="BM1125" s="63"/>
      <c r="BN1125" s="63"/>
      <c r="BO1125" s="63"/>
      <c r="BP1125" s="63"/>
      <c r="BQ1125" s="63"/>
      <c r="BR1125" s="63"/>
      <c r="BS1125" s="63"/>
      <c r="BT1125" s="63"/>
      <c r="BU1125" s="63"/>
      <c r="BV1125" s="63"/>
      <c r="BW1125" s="63"/>
      <c r="BX1125" s="63"/>
      <c r="BY1125" s="63"/>
      <c r="BZ1125" s="63"/>
      <c r="CA1125" s="63"/>
      <c r="CB1125" s="63"/>
      <c r="CC1125" s="63"/>
      <c r="CD1125" s="63"/>
      <c r="CE1125" s="63"/>
      <c r="CF1125" s="63"/>
      <c r="CG1125" s="63"/>
      <c r="CH1125" s="63"/>
      <c r="CI1125" s="120"/>
      <c r="CJ1125" s="120"/>
      <c r="CK1125" s="120"/>
      <c r="CL1125" s="120"/>
      <c r="CM1125" s="120"/>
      <c r="CN1125" s="120"/>
    </row>
    <row r="1126" spans="2:92" x14ac:dyDescent="0.25">
      <c r="B1126" s="63" t="str">
        <f t="shared" si="124"/>
        <v/>
      </c>
      <c r="R1126" s="63"/>
      <c r="S1126" s="63"/>
      <c r="T1126" s="63"/>
      <c r="U1126" s="63"/>
      <c r="V1126" s="63"/>
      <c r="W1126" s="63"/>
      <c r="X1126" s="63"/>
      <c r="Y1126" s="63"/>
      <c r="Z1126" s="63"/>
      <c r="AA1126" s="63"/>
      <c r="AB1126" s="63"/>
      <c r="AC1126" s="63"/>
      <c r="AD1126" s="63"/>
      <c r="AE1126" s="63"/>
      <c r="AF1126" s="63"/>
      <c r="AG1126" s="64"/>
      <c r="AH1126" s="63"/>
      <c r="AI1126" s="63"/>
      <c r="AJ1126" s="63"/>
      <c r="AK1126" s="63"/>
      <c r="AL1126" s="63"/>
      <c r="AM1126" s="63"/>
      <c r="AN1126" s="63"/>
      <c r="AO1126" s="63"/>
      <c r="AP1126" s="63"/>
      <c r="AQ1126" s="63"/>
      <c r="AR1126" s="63"/>
      <c r="AS1126" s="63"/>
      <c r="AT1126" s="63"/>
      <c r="AU1126" s="63"/>
      <c r="AV1126" s="63"/>
      <c r="AW1126" s="63"/>
      <c r="AX1126" s="63"/>
      <c r="AY1126" s="63"/>
      <c r="AZ1126" s="63"/>
      <c r="BA1126" s="63"/>
      <c r="BB1126" s="63"/>
      <c r="BC1126" s="63"/>
      <c r="BD1126" s="63"/>
      <c r="BE1126" s="63"/>
      <c r="BF1126" s="63"/>
      <c r="BG1126" s="63"/>
      <c r="BH1126" s="63"/>
      <c r="BI1126" s="63"/>
      <c r="BJ1126" s="63"/>
      <c r="BK1126" s="63"/>
      <c r="BL1126" s="63"/>
      <c r="BM1126" s="63"/>
      <c r="BN1126" s="63"/>
      <c r="BO1126" s="63"/>
      <c r="BP1126" s="63"/>
      <c r="BQ1126" s="63"/>
      <c r="BR1126" s="63"/>
      <c r="BS1126" s="63"/>
      <c r="BT1126" s="63"/>
      <c r="BU1126" s="63"/>
      <c r="BV1126" s="63"/>
      <c r="BW1126" s="63"/>
      <c r="BX1126" s="63"/>
      <c r="BY1126" s="63"/>
      <c r="BZ1126" s="63"/>
      <c r="CA1126" s="63"/>
      <c r="CB1126" s="63"/>
      <c r="CC1126" s="63"/>
      <c r="CD1126" s="63"/>
      <c r="CE1126" s="63"/>
      <c r="CF1126" s="63"/>
      <c r="CG1126" s="63"/>
      <c r="CH1126" s="63"/>
      <c r="CI1126" s="120"/>
      <c r="CJ1126" s="120"/>
      <c r="CK1126" s="120"/>
      <c r="CL1126" s="120"/>
      <c r="CM1126" s="120"/>
      <c r="CN1126" s="120"/>
    </row>
    <row r="1127" spans="2:92" x14ac:dyDescent="0.25">
      <c r="B1127" s="63" t="str">
        <f t="shared" si="124"/>
        <v/>
      </c>
      <c r="R1127" s="63"/>
      <c r="S1127" s="63"/>
      <c r="T1127" s="63"/>
      <c r="U1127" s="63"/>
      <c r="V1127" s="63"/>
      <c r="W1127" s="63"/>
      <c r="X1127" s="63"/>
      <c r="Y1127" s="63"/>
      <c r="Z1127" s="63"/>
      <c r="AA1127" s="63"/>
      <c r="AB1127" s="63"/>
      <c r="AC1127" s="63"/>
      <c r="AD1127" s="63"/>
      <c r="AE1127" s="63"/>
      <c r="AF1127" s="63"/>
      <c r="AG1127" s="64"/>
      <c r="AH1127" s="63"/>
      <c r="AI1127" s="63"/>
      <c r="AJ1127" s="63"/>
      <c r="AK1127" s="63"/>
      <c r="AL1127" s="63"/>
      <c r="AM1127" s="63"/>
      <c r="AN1127" s="63"/>
      <c r="AO1127" s="63"/>
      <c r="AP1127" s="63"/>
      <c r="AQ1127" s="63"/>
      <c r="AR1127" s="63"/>
      <c r="AS1127" s="63"/>
      <c r="AT1127" s="63"/>
      <c r="AU1127" s="63"/>
      <c r="AV1127" s="63"/>
      <c r="AW1127" s="63"/>
      <c r="AX1127" s="63"/>
      <c r="AY1127" s="63"/>
      <c r="AZ1127" s="63"/>
      <c r="BA1127" s="63"/>
      <c r="BB1127" s="63"/>
      <c r="BC1127" s="63"/>
      <c r="BD1127" s="63"/>
      <c r="BE1127" s="63"/>
      <c r="BF1127" s="63"/>
      <c r="BG1127" s="63"/>
      <c r="BH1127" s="63"/>
      <c r="BI1127" s="63"/>
      <c r="BJ1127" s="63"/>
      <c r="BK1127" s="63"/>
      <c r="BL1127" s="63"/>
      <c r="BM1127" s="63"/>
      <c r="BN1127" s="63"/>
      <c r="BO1127" s="63"/>
      <c r="BP1127" s="63"/>
      <c r="BQ1127" s="63"/>
      <c r="BR1127" s="63"/>
      <c r="BS1127" s="63"/>
      <c r="BT1127" s="63"/>
      <c r="BU1127" s="63"/>
      <c r="BV1127" s="63"/>
      <c r="BW1127" s="63"/>
      <c r="BX1127" s="63"/>
      <c r="BY1127" s="63"/>
      <c r="BZ1127" s="63"/>
      <c r="CA1127" s="63"/>
      <c r="CB1127" s="63"/>
      <c r="CC1127" s="63"/>
      <c r="CD1127" s="63"/>
      <c r="CE1127" s="63"/>
      <c r="CF1127" s="63"/>
      <c r="CG1127" s="63"/>
      <c r="CH1127" s="63"/>
      <c r="CI1127" s="120"/>
      <c r="CJ1127" s="120"/>
      <c r="CK1127" s="120"/>
      <c r="CL1127" s="120"/>
      <c r="CM1127" s="120"/>
      <c r="CN1127" s="120"/>
    </row>
    <row r="1128" spans="2:92" x14ac:dyDescent="0.25">
      <c r="B1128" s="63" t="str">
        <f t="shared" si="124"/>
        <v/>
      </c>
      <c r="R1128" s="63"/>
      <c r="S1128" s="63"/>
      <c r="T1128" s="63"/>
      <c r="U1128" s="63"/>
      <c r="V1128" s="63"/>
      <c r="W1128" s="63"/>
      <c r="X1128" s="63"/>
      <c r="Y1128" s="63"/>
      <c r="Z1128" s="63"/>
      <c r="AA1128" s="63"/>
      <c r="AB1128" s="63"/>
      <c r="AC1128" s="63"/>
      <c r="AD1128" s="63"/>
      <c r="AE1128" s="63"/>
      <c r="AF1128" s="63"/>
      <c r="AG1128" s="64"/>
      <c r="AH1128" s="63"/>
      <c r="AI1128" s="63"/>
      <c r="AJ1128" s="63"/>
      <c r="AK1128" s="63"/>
      <c r="AL1128" s="63"/>
      <c r="AM1128" s="63"/>
      <c r="AN1128" s="63"/>
      <c r="AO1128" s="63"/>
      <c r="AP1128" s="63"/>
      <c r="AQ1128" s="63"/>
      <c r="AR1128" s="63"/>
      <c r="AS1128" s="63"/>
      <c r="AT1128" s="63"/>
      <c r="AU1128" s="63"/>
      <c r="AV1128" s="63"/>
      <c r="AW1128" s="63"/>
      <c r="AX1128" s="63"/>
      <c r="AY1128" s="63"/>
      <c r="AZ1128" s="63"/>
      <c r="BA1128" s="63"/>
      <c r="BB1128" s="63"/>
      <c r="BC1128" s="63"/>
      <c r="BD1128" s="63"/>
      <c r="BE1128" s="63"/>
      <c r="BF1128" s="63"/>
      <c r="BG1128" s="63"/>
      <c r="BH1128" s="63"/>
      <c r="BI1128" s="63"/>
      <c r="BJ1128" s="63"/>
      <c r="BK1128" s="63"/>
      <c r="BL1128" s="63"/>
      <c r="BM1128" s="63"/>
      <c r="BN1128" s="63"/>
      <c r="BO1128" s="63"/>
      <c r="BP1128" s="63"/>
      <c r="BQ1128" s="63"/>
      <c r="BR1128" s="63"/>
      <c r="BS1128" s="63"/>
      <c r="BT1128" s="63"/>
      <c r="BU1128" s="63"/>
      <c r="BV1128" s="63"/>
      <c r="BW1128" s="63"/>
      <c r="BX1128" s="63"/>
      <c r="BY1128" s="63"/>
      <c r="BZ1128" s="63"/>
      <c r="CA1128" s="63"/>
      <c r="CB1128" s="63"/>
      <c r="CC1128" s="63"/>
      <c r="CD1128" s="63"/>
      <c r="CE1128" s="63"/>
      <c r="CF1128" s="63"/>
      <c r="CG1128" s="63"/>
      <c r="CH1128" s="63"/>
      <c r="CI1128" s="120"/>
      <c r="CJ1128" s="120"/>
      <c r="CK1128" s="120"/>
      <c r="CL1128" s="120"/>
      <c r="CM1128" s="120"/>
      <c r="CN1128" s="120"/>
    </row>
    <row r="1129" spans="2:92" x14ac:dyDescent="0.25">
      <c r="B1129" s="63" t="str">
        <f t="shared" si="124"/>
        <v/>
      </c>
      <c r="R1129" s="63"/>
      <c r="S1129" s="63"/>
      <c r="T1129" s="63"/>
      <c r="U1129" s="63"/>
      <c r="V1129" s="63"/>
      <c r="W1129" s="63"/>
      <c r="X1129" s="63"/>
      <c r="Y1129" s="63"/>
      <c r="Z1129" s="63"/>
      <c r="AA1129" s="63"/>
      <c r="AB1129" s="63"/>
      <c r="AC1129" s="63"/>
      <c r="AD1129" s="63"/>
      <c r="AE1129" s="63"/>
      <c r="AF1129" s="63"/>
      <c r="AG1129" s="64"/>
      <c r="AH1129" s="63"/>
      <c r="AI1129" s="63"/>
      <c r="AJ1129" s="63"/>
      <c r="AK1129" s="63"/>
      <c r="AL1129" s="63"/>
      <c r="AM1129" s="63"/>
      <c r="AN1129" s="63"/>
      <c r="AO1129" s="63"/>
      <c r="AP1129" s="63"/>
      <c r="AQ1129" s="63"/>
      <c r="AR1129" s="63"/>
      <c r="AS1129" s="63"/>
      <c r="AT1129" s="63"/>
      <c r="AU1129" s="63"/>
      <c r="AV1129" s="63"/>
      <c r="AW1129" s="63"/>
      <c r="AX1129" s="63"/>
      <c r="AY1129" s="63"/>
      <c r="AZ1129" s="63"/>
      <c r="BA1129" s="63"/>
      <c r="BB1129" s="63"/>
      <c r="BC1129" s="63"/>
      <c r="BD1129" s="63"/>
      <c r="BE1129" s="63"/>
      <c r="BF1129" s="63"/>
      <c r="BG1129" s="63"/>
      <c r="BH1129" s="63"/>
      <c r="BI1129" s="63"/>
      <c r="BJ1129" s="63"/>
      <c r="BK1129" s="63"/>
      <c r="BL1129" s="63"/>
      <c r="BM1129" s="63"/>
      <c r="BN1129" s="63"/>
      <c r="BO1129" s="63"/>
      <c r="BP1129" s="63"/>
      <c r="BQ1129" s="63"/>
      <c r="BR1129" s="63"/>
      <c r="BS1129" s="63"/>
      <c r="BT1129" s="63"/>
      <c r="BU1129" s="63"/>
      <c r="BV1129" s="63"/>
      <c r="BW1129" s="63"/>
      <c r="BX1129" s="63"/>
      <c r="BY1129" s="63"/>
      <c r="BZ1129" s="63"/>
      <c r="CA1129" s="63"/>
      <c r="CB1129" s="63"/>
      <c r="CC1129" s="63"/>
      <c r="CD1129" s="63"/>
      <c r="CE1129" s="63"/>
      <c r="CF1129" s="63"/>
      <c r="CG1129" s="63"/>
      <c r="CH1129" s="63"/>
      <c r="CI1129" s="120"/>
      <c r="CJ1129" s="120"/>
      <c r="CK1129" s="120"/>
      <c r="CL1129" s="120"/>
      <c r="CM1129" s="120"/>
      <c r="CN1129" s="120"/>
    </row>
    <row r="1130" spans="2:92" x14ac:dyDescent="0.25">
      <c r="B1130" s="63" t="str">
        <f t="shared" si="124"/>
        <v/>
      </c>
      <c r="R1130" s="63"/>
      <c r="S1130" s="63"/>
      <c r="T1130" s="63"/>
      <c r="U1130" s="63"/>
      <c r="V1130" s="63"/>
      <c r="W1130" s="63"/>
      <c r="X1130" s="63"/>
      <c r="Y1130" s="63"/>
      <c r="Z1130" s="63"/>
      <c r="AA1130" s="63"/>
      <c r="AB1130" s="63"/>
      <c r="AC1130" s="63"/>
      <c r="AD1130" s="63"/>
      <c r="AE1130" s="63"/>
      <c r="AF1130" s="63"/>
      <c r="AG1130" s="64"/>
      <c r="AH1130" s="63"/>
      <c r="AI1130" s="63"/>
      <c r="AJ1130" s="63"/>
      <c r="AK1130" s="63"/>
      <c r="AL1130" s="63"/>
      <c r="AM1130" s="63"/>
      <c r="AN1130" s="63"/>
      <c r="AO1130" s="63"/>
      <c r="AP1130" s="63"/>
      <c r="AQ1130" s="63"/>
      <c r="AR1130" s="63"/>
      <c r="AS1130" s="63"/>
      <c r="AT1130" s="63"/>
      <c r="AU1130" s="63"/>
      <c r="AV1130" s="63"/>
      <c r="AW1130" s="63"/>
      <c r="AX1130" s="63"/>
      <c r="AY1130" s="63"/>
      <c r="AZ1130" s="63"/>
      <c r="BA1130" s="63"/>
      <c r="BB1130" s="63"/>
      <c r="BC1130" s="63"/>
      <c r="BD1130" s="63"/>
      <c r="BE1130" s="63"/>
      <c r="BF1130" s="63"/>
      <c r="BG1130" s="63"/>
      <c r="BH1130" s="63"/>
      <c r="BI1130" s="63"/>
      <c r="BJ1130" s="63"/>
      <c r="BK1130" s="63"/>
      <c r="BL1130" s="63"/>
      <c r="BM1130" s="63"/>
      <c r="BN1130" s="63"/>
      <c r="BO1130" s="63"/>
      <c r="BP1130" s="63"/>
      <c r="BQ1130" s="63"/>
      <c r="BR1130" s="63"/>
      <c r="BS1130" s="63"/>
      <c r="BT1130" s="63"/>
      <c r="BU1130" s="63"/>
      <c r="BV1130" s="63"/>
      <c r="BW1130" s="63"/>
      <c r="BX1130" s="63"/>
      <c r="BY1130" s="63"/>
      <c r="BZ1130" s="63"/>
      <c r="CA1130" s="63"/>
      <c r="CB1130" s="63"/>
      <c r="CC1130" s="63"/>
      <c r="CD1130" s="63"/>
      <c r="CE1130" s="63"/>
      <c r="CF1130" s="63"/>
      <c r="CG1130" s="63"/>
      <c r="CH1130" s="63"/>
      <c r="CI1130" s="120"/>
      <c r="CJ1130" s="120"/>
      <c r="CK1130" s="120"/>
      <c r="CL1130" s="120"/>
      <c r="CM1130" s="120"/>
      <c r="CN1130" s="120"/>
    </row>
    <row r="1131" spans="2:92" x14ac:dyDescent="0.25">
      <c r="B1131" s="63" t="str">
        <f t="shared" si="124"/>
        <v/>
      </c>
      <c r="R1131" s="63"/>
      <c r="S1131" s="63"/>
      <c r="T1131" s="63"/>
      <c r="U1131" s="63"/>
      <c r="V1131" s="63"/>
      <c r="W1131" s="63"/>
      <c r="X1131" s="63"/>
      <c r="Y1131" s="63"/>
      <c r="Z1131" s="63"/>
      <c r="AA1131" s="63"/>
      <c r="AB1131" s="63"/>
      <c r="AC1131" s="63"/>
      <c r="AD1131" s="63"/>
      <c r="AE1131" s="63"/>
      <c r="AF1131" s="63"/>
      <c r="AG1131" s="64"/>
      <c r="AH1131" s="63"/>
      <c r="AI1131" s="63"/>
      <c r="AJ1131" s="63"/>
      <c r="AK1131" s="63"/>
      <c r="AL1131" s="63"/>
      <c r="AM1131" s="63"/>
      <c r="AN1131" s="63"/>
      <c r="AO1131" s="63"/>
      <c r="AP1131" s="63"/>
      <c r="AQ1131" s="63"/>
      <c r="AR1131" s="63"/>
      <c r="AS1131" s="63"/>
      <c r="AT1131" s="63"/>
      <c r="AU1131" s="63"/>
      <c r="AV1131" s="63"/>
      <c r="AW1131" s="63"/>
      <c r="AX1131" s="63"/>
      <c r="AY1131" s="63"/>
      <c r="AZ1131" s="63"/>
      <c r="BA1131" s="63"/>
      <c r="BB1131" s="63"/>
      <c r="BC1131" s="63"/>
      <c r="BD1131" s="63"/>
      <c r="BE1131" s="63"/>
      <c r="BF1131" s="63"/>
      <c r="BG1131" s="63"/>
      <c r="BH1131" s="63"/>
      <c r="BI1131" s="63"/>
      <c r="BJ1131" s="63"/>
      <c r="BK1131" s="63"/>
      <c r="BL1131" s="63"/>
      <c r="BM1131" s="63"/>
      <c r="BN1131" s="63"/>
      <c r="BO1131" s="63"/>
      <c r="BP1131" s="63"/>
      <c r="BQ1131" s="63"/>
      <c r="BR1131" s="63"/>
      <c r="BS1131" s="63"/>
      <c r="BT1131" s="63"/>
      <c r="BU1131" s="63"/>
      <c r="BV1131" s="63"/>
      <c r="BW1131" s="63"/>
      <c r="BX1131" s="63"/>
      <c r="BY1131" s="63"/>
      <c r="BZ1131" s="63"/>
      <c r="CA1131" s="63"/>
      <c r="CB1131" s="63"/>
      <c r="CC1131" s="63"/>
      <c r="CD1131" s="63"/>
      <c r="CE1131" s="63"/>
      <c r="CF1131" s="63"/>
      <c r="CG1131" s="63"/>
      <c r="CH1131" s="63"/>
      <c r="CI1131" s="120"/>
      <c r="CJ1131" s="120"/>
      <c r="CK1131" s="120"/>
      <c r="CL1131" s="120"/>
      <c r="CM1131" s="120"/>
      <c r="CN1131" s="120"/>
    </row>
    <row r="1132" spans="2:92" x14ac:dyDescent="0.25">
      <c r="B1132" s="63" t="str">
        <f t="shared" si="124"/>
        <v/>
      </c>
      <c r="R1132" s="63"/>
      <c r="S1132" s="63"/>
      <c r="T1132" s="63"/>
      <c r="U1132" s="63"/>
      <c r="V1132" s="63"/>
      <c r="W1132" s="63"/>
      <c r="X1132" s="63"/>
      <c r="Y1132" s="63"/>
      <c r="Z1132" s="63"/>
      <c r="AA1132" s="63"/>
      <c r="AB1132" s="63"/>
      <c r="AC1132" s="63"/>
      <c r="AD1132" s="63"/>
      <c r="AE1132" s="63"/>
      <c r="AF1132" s="63"/>
      <c r="AG1132" s="64"/>
      <c r="AH1132" s="63"/>
      <c r="AI1132" s="63"/>
      <c r="AJ1132" s="63"/>
      <c r="AK1132" s="63"/>
      <c r="AL1132" s="63"/>
      <c r="AM1132" s="63"/>
      <c r="AN1132" s="63"/>
      <c r="AO1132" s="63"/>
      <c r="AP1132" s="63"/>
      <c r="AQ1132" s="63"/>
      <c r="AR1132" s="63"/>
      <c r="AS1132" s="63"/>
      <c r="AT1132" s="63"/>
      <c r="AU1132" s="63"/>
      <c r="AV1132" s="63"/>
      <c r="AW1132" s="63"/>
      <c r="AX1132" s="63"/>
      <c r="AY1132" s="63"/>
      <c r="AZ1132" s="63"/>
      <c r="BA1132" s="63"/>
      <c r="BB1132" s="63"/>
      <c r="BC1132" s="63"/>
      <c r="BD1132" s="63"/>
      <c r="BE1132" s="63"/>
      <c r="BF1132" s="63"/>
      <c r="BG1132" s="63"/>
      <c r="BH1132" s="63"/>
      <c r="BI1132" s="63"/>
      <c r="BJ1132" s="63"/>
      <c r="BK1132" s="63"/>
      <c r="BL1132" s="63"/>
      <c r="BM1132" s="63"/>
      <c r="BN1132" s="63"/>
      <c r="BO1132" s="63"/>
      <c r="BP1132" s="63"/>
      <c r="BQ1132" s="63"/>
      <c r="BR1132" s="63"/>
      <c r="BS1132" s="63"/>
      <c r="BT1132" s="63"/>
      <c r="BU1132" s="63"/>
      <c r="BV1132" s="63"/>
      <c r="BW1132" s="63"/>
      <c r="BX1132" s="63"/>
      <c r="BY1132" s="63"/>
      <c r="BZ1132" s="63"/>
      <c r="CA1132" s="63"/>
      <c r="CB1132" s="63"/>
      <c r="CC1132" s="63"/>
      <c r="CD1132" s="63"/>
      <c r="CE1132" s="63"/>
      <c r="CF1132" s="63"/>
      <c r="CG1132" s="63"/>
      <c r="CH1132" s="63"/>
      <c r="CI1132" s="120"/>
      <c r="CJ1132" s="120"/>
      <c r="CK1132" s="120"/>
      <c r="CL1132" s="120"/>
      <c r="CM1132" s="120"/>
      <c r="CN1132" s="120"/>
    </row>
    <row r="1133" spans="2:92" x14ac:dyDescent="0.25">
      <c r="B1133" s="63" t="str">
        <f t="shared" si="124"/>
        <v/>
      </c>
      <c r="R1133" s="63"/>
      <c r="S1133" s="63"/>
      <c r="T1133" s="63"/>
      <c r="U1133" s="63"/>
      <c r="V1133" s="63"/>
      <c r="W1133" s="63"/>
      <c r="X1133" s="63"/>
      <c r="Y1133" s="63"/>
      <c r="Z1133" s="63"/>
      <c r="AA1133" s="63"/>
      <c r="AB1133" s="63"/>
      <c r="AC1133" s="63"/>
      <c r="AD1133" s="63"/>
      <c r="AE1133" s="63"/>
      <c r="AF1133" s="63"/>
      <c r="AG1133" s="64"/>
      <c r="AH1133" s="63"/>
      <c r="AI1133" s="63"/>
      <c r="AJ1133" s="63"/>
      <c r="AK1133" s="63"/>
      <c r="AL1133" s="63"/>
      <c r="AM1133" s="63"/>
      <c r="AN1133" s="63"/>
      <c r="AO1133" s="63"/>
      <c r="AP1133" s="63"/>
      <c r="AQ1133" s="63"/>
      <c r="AR1133" s="63"/>
      <c r="AS1133" s="63"/>
      <c r="AT1133" s="63"/>
      <c r="AU1133" s="63"/>
      <c r="AV1133" s="63"/>
      <c r="AW1133" s="63"/>
      <c r="AX1133" s="63"/>
      <c r="AY1133" s="63"/>
      <c r="AZ1133" s="63"/>
      <c r="BA1133" s="63"/>
      <c r="BB1133" s="63"/>
      <c r="BC1133" s="63"/>
      <c r="BD1133" s="63"/>
      <c r="BE1133" s="63"/>
      <c r="BF1133" s="63"/>
      <c r="BG1133" s="63"/>
      <c r="BH1133" s="63"/>
      <c r="BI1133" s="63"/>
      <c r="BJ1133" s="63"/>
      <c r="BK1133" s="63"/>
      <c r="BL1133" s="63"/>
      <c r="BM1133" s="63"/>
      <c r="BN1133" s="63"/>
      <c r="BO1133" s="63"/>
      <c r="BP1133" s="63"/>
      <c r="BQ1133" s="63"/>
      <c r="BR1133" s="63"/>
      <c r="BS1133" s="63"/>
      <c r="BT1133" s="63"/>
      <c r="BU1133" s="63"/>
      <c r="BV1133" s="63"/>
      <c r="BW1133" s="63"/>
      <c r="BX1133" s="63"/>
      <c r="BY1133" s="63"/>
      <c r="BZ1133" s="63"/>
      <c r="CA1133" s="63"/>
      <c r="CB1133" s="63"/>
      <c r="CC1133" s="63"/>
      <c r="CD1133" s="63"/>
      <c r="CE1133" s="63"/>
      <c r="CF1133" s="63"/>
      <c r="CG1133" s="63"/>
      <c r="CH1133" s="63"/>
      <c r="CI1133" s="120"/>
      <c r="CJ1133" s="120"/>
      <c r="CK1133" s="120"/>
      <c r="CL1133" s="120"/>
      <c r="CM1133" s="120"/>
      <c r="CN1133" s="120"/>
    </row>
    <row r="1134" spans="2:92" x14ac:dyDescent="0.25">
      <c r="B1134" s="63" t="str">
        <f t="shared" si="124"/>
        <v/>
      </c>
      <c r="R1134" s="63"/>
      <c r="S1134" s="63"/>
      <c r="T1134" s="63"/>
      <c r="U1134" s="63"/>
      <c r="V1134" s="63"/>
      <c r="W1134" s="63"/>
      <c r="X1134" s="63"/>
      <c r="Y1134" s="63"/>
      <c r="Z1134" s="63"/>
      <c r="AA1134" s="63"/>
      <c r="AB1134" s="63"/>
      <c r="AC1134" s="63"/>
      <c r="AD1134" s="63"/>
      <c r="AE1134" s="63"/>
      <c r="AF1134" s="63"/>
      <c r="AG1134" s="64"/>
      <c r="AH1134" s="63"/>
      <c r="AI1134" s="63"/>
      <c r="AJ1134" s="63"/>
      <c r="AK1134" s="63"/>
      <c r="AL1134" s="63"/>
      <c r="AM1134" s="63"/>
      <c r="AN1134" s="63"/>
      <c r="AO1134" s="63"/>
      <c r="AP1134" s="63"/>
      <c r="AQ1134" s="63"/>
      <c r="AR1134" s="63"/>
      <c r="AS1134" s="63"/>
      <c r="AT1134" s="63"/>
      <c r="AU1134" s="63"/>
      <c r="AV1134" s="63"/>
      <c r="AW1134" s="63"/>
      <c r="AX1134" s="63"/>
      <c r="AY1134" s="63"/>
      <c r="AZ1134" s="63"/>
      <c r="BA1134" s="63"/>
      <c r="BB1134" s="63"/>
      <c r="BC1134" s="63"/>
      <c r="BD1134" s="63"/>
      <c r="BE1134" s="63"/>
      <c r="BF1134" s="63"/>
      <c r="BG1134" s="63"/>
      <c r="BH1134" s="63"/>
      <c r="BI1134" s="63"/>
      <c r="BJ1134" s="63"/>
      <c r="BK1134" s="63"/>
      <c r="BL1134" s="63"/>
      <c r="BM1134" s="63"/>
      <c r="BN1134" s="63"/>
      <c r="BO1134" s="63"/>
      <c r="BP1134" s="63"/>
      <c r="BQ1134" s="63"/>
      <c r="BR1134" s="63"/>
      <c r="BS1134" s="63"/>
      <c r="BT1134" s="63"/>
      <c r="BU1134" s="63"/>
      <c r="BV1134" s="63"/>
      <c r="BW1134" s="63"/>
      <c r="BX1134" s="63"/>
      <c r="BY1134" s="63"/>
      <c r="BZ1134" s="63"/>
      <c r="CA1134" s="63"/>
      <c r="CB1134" s="63"/>
      <c r="CC1134" s="63"/>
      <c r="CD1134" s="63"/>
      <c r="CE1134" s="63"/>
      <c r="CF1134" s="63"/>
      <c r="CG1134" s="63"/>
      <c r="CH1134" s="63"/>
      <c r="CI1134" s="120"/>
      <c r="CJ1134" s="120"/>
      <c r="CK1134" s="120"/>
      <c r="CL1134" s="120"/>
      <c r="CM1134" s="120"/>
      <c r="CN1134" s="120"/>
    </row>
    <row r="1135" spans="2:92" x14ac:dyDescent="0.25">
      <c r="B1135" s="63" t="str">
        <f t="shared" si="124"/>
        <v/>
      </c>
      <c r="R1135" s="63"/>
      <c r="S1135" s="63"/>
      <c r="T1135" s="63"/>
      <c r="U1135" s="63"/>
      <c r="V1135" s="63"/>
      <c r="W1135" s="63"/>
      <c r="X1135" s="63"/>
      <c r="Y1135" s="63"/>
      <c r="Z1135" s="63"/>
      <c r="AA1135" s="63"/>
      <c r="AB1135" s="63"/>
      <c r="AC1135" s="63"/>
      <c r="AD1135" s="63"/>
      <c r="AE1135" s="63"/>
      <c r="AF1135" s="63"/>
      <c r="AG1135" s="64"/>
      <c r="AH1135" s="63"/>
      <c r="AI1135" s="63"/>
      <c r="AJ1135" s="63"/>
      <c r="AK1135" s="63"/>
      <c r="AL1135" s="63"/>
      <c r="AM1135" s="63"/>
      <c r="AN1135" s="63"/>
      <c r="AO1135" s="63"/>
      <c r="AP1135" s="63"/>
      <c r="AQ1135" s="63"/>
      <c r="AR1135" s="63"/>
      <c r="AS1135" s="63"/>
      <c r="AT1135" s="63"/>
      <c r="AU1135" s="63"/>
      <c r="AV1135" s="63"/>
      <c r="AW1135" s="63"/>
      <c r="AX1135" s="63"/>
      <c r="AY1135" s="63"/>
      <c r="AZ1135" s="63"/>
      <c r="BA1135" s="63"/>
      <c r="BB1135" s="63"/>
      <c r="BC1135" s="63"/>
      <c r="BD1135" s="63"/>
      <c r="BE1135" s="63"/>
      <c r="BF1135" s="63"/>
      <c r="BG1135" s="63"/>
      <c r="BH1135" s="63"/>
      <c r="BI1135" s="63"/>
      <c r="BJ1135" s="63"/>
      <c r="BK1135" s="63"/>
      <c r="BL1135" s="63"/>
      <c r="BM1135" s="63"/>
      <c r="BN1135" s="63"/>
      <c r="BO1135" s="63"/>
      <c r="BP1135" s="63"/>
      <c r="BQ1135" s="63"/>
      <c r="BR1135" s="63"/>
      <c r="BS1135" s="63"/>
      <c r="BT1135" s="63"/>
      <c r="BU1135" s="63"/>
      <c r="BV1135" s="63"/>
      <c r="BW1135" s="63"/>
      <c r="BX1135" s="63"/>
      <c r="BY1135" s="63"/>
      <c r="BZ1135" s="63"/>
      <c r="CA1135" s="63"/>
      <c r="CB1135" s="63"/>
      <c r="CC1135" s="63"/>
      <c r="CD1135" s="63"/>
      <c r="CE1135" s="63"/>
      <c r="CF1135" s="63"/>
      <c r="CG1135" s="63"/>
      <c r="CH1135" s="63"/>
      <c r="CI1135" s="120"/>
      <c r="CJ1135" s="120"/>
      <c r="CK1135" s="120"/>
      <c r="CL1135" s="120"/>
      <c r="CM1135" s="120"/>
      <c r="CN1135" s="120"/>
    </row>
    <row r="1136" spans="2:92" x14ac:dyDescent="0.25">
      <c r="B1136" s="63" t="str">
        <f t="shared" si="124"/>
        <v/>
      </c>
      <c r="R1136" s="63"/>
      <c r="S1136" s="63"/>
      <c r="T1136" s="63"/>
      <c r="U1136" s="63"/>
      <c r="V1136" s="63"/>
      <c r="W1136" s="63"/>
      <c r="X1136" s="63"/>
      <c r="Y1136" s="63"/>
      <c r="Z1136" s="63"/>
      <c r="AA1136" s="63"/>
      <c r="AB1136" s="63"/>
      <c r="AC1136" s="63"/>
      <c r="AD1136" s="63"/>
      <c r="AE1136" s="63"/>
      <c r="AF1136" s="63"/>
      <c r="AG1136" s="64"/>
      <c r="AH1136" s="63"/>
      <c r="AI1136" s="63"/>
      <c r="AJ1136" s="63"/>
      <c r="AK1136" s="63"/>
      <c r="AL1136" s="63"/>
      <c r="AM1136" s="63"/>
      <c r="AN1136" s="63"/>
      <c r="AO1136" s="63"/>
      <c r="AP1136" s="63"/>
      <c r="AQ1136" s="63"/>
      <c r="AR1136" s="63"/>
      <c r="AS1136" s="63"/>
      <c r="AT1136" s="63"/>
      <c r="AU1136" s="63"/>
      <c r="AV1136" s="63"/>
      <c r="AW1136" s="63"/>
      <c r="AX1136" s="63"/>
      <c r="AY1136" s="63"/>
      <c r="AZ1136" s="63"/>
      <c r="BA1136" s="63"/>
      <c r="BB1136" s="63"/>
      <c r="BC1136" s="63"/>
      <c r="BD1136" s="63"/>
      <c r="BE1136" s="63"/>
      <c r="BF1136" s="63"/>
      <c r="BG1136" s="63"/>
      <c r="BH1136" s="63"/>
      <c r="BI1136" s="63"/>
      <c r="BJ1136" s="63"/>
      <c r="BK1136" s="63"/>
      <c r="BL1136" s="63"/>
      <c r="BM1136" s="63"/>
      <c r="BN1136" s="63"/>
      <c r="BO1136" s="63"/>
      <c r="BP1136" s="63"/>
      <c r="BQ1136" s="63"/>
      <c r="BR1136" s="63"/>
      <c r="BS1136" s="63"/>
      <c r="BT1136" s="63"/>
      <c r="BU1136" s="63"/>
      <c r="BV1136" s="63"/>
      <c r="BW1136" s="63"/>
      <c r="BX1136" s="63"/>
      <c r="BY1136" s="63"/>
      <c r="BZ1136" s="63"/>
      <c r="CA1136" s="63"/>
      <c r="CB1136" s="63"/>
      <c r="CC1136" s="63"/>
      <c r="CD1136" s="63"/>
      <c r="CE1136" s="63"/>
      <c r="CF1136" s="63"/>
      <c r="CG1136" s="63"/>
      <c r="CH1136" s="63"/>
      <c r="CI1136" s="120"/>
      <c r="CJ1136" s="120"/>
      <c r="CK1136" s="120"/>
      <c r="CL1136" s="120"/>
      <c r="CM1136" s="120"/>
      <c r="CN1136" s="120"/>
    </row>
    <row r="1137" spans="2:92" x14ac:dyDescent="0.25">
      <c r="B1137" s="63" t="str">
        <f t="shared" si="124"/>
        <v/>
      </c>
      <c r="R1137" s="63"/>
      <c r="S1137" s="63"/>
      <c r="T1137" s="63"/>
      <c r="U1137" s="63"/>
      <c r="V1137" s="63"/>
      <c r="W1137" s="63"/>
      <c r="X1137" s="63"/>
      <c r="Y1137" s="63"/>
      <c r="Z1137" s="63"/>
      <c r="AA1137" s="63"/>
      <c r="AB1137" s="63"/>
      <c r="AC1137" s="63"/>
      <c r="AD1137" s="63"/>
      <c r="AE1137" s="63"/>
      <c r="AF1137" s="63"/>
      <c r="AG1137" s="64"/>
      <c r="AH1137" s="63"/>
      <c r="AI1137" s="63"/>
      <c r="AJ1137" s="63"/>
      <c r="AK1137" s="63"/>
      <c r="AL1137" s="63"/>
      <c r="AM1137" s="63"/>
      <c r="AN1137" s="63"/>
      <c r="AO1137" s="63"/>
      <c r="AP1137" s="63"/>
      <c r="AQ1137" s="63"/>
      <c r="AR1137" s="63"/>
      <c r="AS1137" s="63"/>
      <c r="AT1137" s="63"/>
      <c r="AU1137" s="63"/>
      <c r="AV1137" s="63"/>
      <c r="AW1137" s="63"/>
      <c r="AX1137" s="63"/>
      <c r="AY1137" s="63"/>
      <c r="AZ1137" s="63"/>
      <c r="BA1137" s="63"/>
      <c r="BB1137" s="63"/>
      <c r="BC1137" s="63"/>
      <c r="BD1137" s="63"/>
      <c r="BE1137" s="63"/>
      <c r="BF1137" s="63"/>
      <c r="BG1137" s="63"/>
      <c r="BH1137" s="63"/>
      <c r="BI1137" s="63"/>
      <c r="BJ1137" s="63"/>
      <c r="BK1137" s="63"/>
      <c r="BL1137" s="63"/>
      <c r="BM1137" s="63"/>
      <c r="BN1137" s="63"/>
      <c r="BO1137" s="63"/>
      <c r="BP1137" s="63"/>
      <c r="BQ1137" s="63"/>
      <c r="BR1137" s="63"/>
      <c r="BS1137" s="63"/>
      <c r="BT1137" s="63"/>
      <c r="BU1137" s="63"/>
      <c r="BV1137" s="63"/>
      <c r="BW1137" s="63"/>
      <c r="BX1137" s="63"/>
      <c r="BY1137" s="63"/>
      <c r="BZ1137" s="63"/>
      <c r="CA1137" s="63"/>
      <c r="CB1137" s="63"/>
      <c r="CC1137" s="63"/>
      <c r="CD1137" s="63"/>
      <c r="CE1137" s="63"/>
      <c r="CF1137" s="63"/>
      <c r="CG1137" s="63"/>
      <c r="CH1137" s="63"/>
      <c r="CI1137" s="120"/>
      <c r="CJ1137" s="120"/>
      <c r="CK1137" s="120"/>
      <c r="CL1137" s="120"/>
      <c r="CM1137" s="120"/>
      <c r="CN1137" s="120"/>
    </row>
    <row r="1138" spans="2:92" x14ac:dyDescent="0.25">
      <c r="B1138" s="63" t="str">
        <f t="shared" si="124"/>
        <v/>
      </c>
      <c r="R1138" s="63"/>
      <c r="S1138" s="63"/>
      <c r="T1138" s="63"/>
      <c r="U1138" s="63"/>
      <c r="V1138" s="63"/>
      <c r="W1138" s="63"/>
      <c r="X1138" s="63"/>
      <c r="Y1138" s="63"/>
      <c r="Z1138" s="63"/>
      <c r="AA1138" s="63"/>
      <c r="AB1138" s="63"/>
      <c r="AC1138" s="63"/>
      <c r="AD1138" s="63"/>
      <c r="AE1138" s="63"/>
      <c r="AF1138" s="63"/>
      <c r="AG1138" s="64"/>
      <c r="AH1138" s="63"/>
      <c r="AI1138" s="63"/>
      <c r="AJ1138" s="63"/>
      <c r="AK1138" s="63"/>
      <c r="AL1138" s="63"/>
      <c r="AM1138" s="63"/>
      <c r="AN1138" s="63"/>
      <c r="AO1138" s="63"/>
      <c r="AP1138" s="63"/>
      <c r="AQ1138" s="63"/>
      <c r="AR1138" s="63"/>
      <c r="AS1138" s="63"/>
      <c r="AT1138" s="63"/>
      <c r="AU1138" s="63"/>
      <c r="AV1138" s="63"/>
      <c r="AW1138" s="63"/>
      <c r="AX1138" s="63"/>
      <c r="AY1138" s="63"/>
      <c r="AZ1138" s="63"/>
      <c r="BA1138" s="63"/>
      <c r="BB1138" s="63"/>
      <c r="BC1138" s="63"/>
      <c r="BD1138" s="63"/>
      <c r="BE1138" s="63"/>
      <c r="BF1138" s="63"/>
      <c r="BG1138" s="63"/>
      <c r="BH1138" s="63"/>
      <c r="BI1138" s="63"/>
      <c r="BJ1138" s="63"/>
      <c r="BK1138" s="63"/>
      <c r="BL1138" s="63"/>
      <c r="BM1138" s="63"/>
      <c r="BN1138" s="63"/>
      <c r="BO1138" s="63"/>
      <c r="BP1138" s="63"/>
      <c r="BQ1138" s="63"/>
      <c r="BR1138" s="63"/>
      <c r="BS1138" s="63"/>
      <c r="BT1138" s="63"/>
      <c r="BU1138" s="63"/>
      <c r="BV1138" s="63"/>
      <c r="BW1138" s="63"/>
      <c r="BX1138" s="63"/>
      <c r="BY1138" s="63"/>
      <c r="BZ1138" s="63"/>
      <c r="CA1138" s="63"/>
      <c r="CB1138" s="63"/>
      <c r="CC1138" s="63"/>
      <c r="CD1138" s="63"/>
      <c r="CE1138" s="63"/>
      <c r="CF1138" s="63"/>
      <c r="CG1138" s="63"/>
      <c r="CH1138" s="63"/>
      <c r="CI1138" s="120"/>
      <c r="CJ1138" s="120"/>
      <c r="CK1138" s="120"/>
      <c r="CL1138" s="120"/>
      <c r="CM1138" s="120"/>
      <c r="CN1138" s="120"/>
    </row>
    <row r="1139" spans="2:92" x14ac:dyDescent="0.25">
      <c r="B1139" s="63" t="str">
        <f t="shared" si="124"/>
        <v/>
      </c>
      <c r="R1139" s="63"/>
      <c r="S1139" s="63"/>
      <c r="T1139" s="63"/>
      <c r="U1139" s="63"/>
      <c r="V1139" s="63"/>
      <c r="W1139" s="63"/>
      <c r="X1139" s="63"/>
      <c r="Y1139" s="63"/>
      <c r="Z1139" s="63"/>
      <c r="AA1139" s="63"/>
      <c r="AB1139" s="63"/>
      <c r="AC1139" s="63"/>
      <c r="AD1139" s="63"/>
      <c r="AE1139" s="63"/>
      <c r="AF1139" s="63"/>
      <c r="AG1139" s="64"/>
      <c r="AH1139" s="63"/>
      <c r="AI1139" s="63"/>
      <c r="AJ1139" s="63"/>
      <c r="AK1139" s="63"/>
      <c r="AL1139" s="63"/>
      <c r="AM1139" s="63"/>
      <c r="AN1139" s="63"/>
      <c r="AO1139" s="63"/>
      <c r="AP1139" s="63"/>
      <c r="AQ1139" s="63"/>
      <c r="AR1139" s="63"/>
      <c r="AS1139" s="63"/>
      <c r="AT1139" s="63"/>
      <c r="AU1139" s="63"/>
      <c r="AV1139" s="63"/>
      <c r="AW1139" s="63"/>
      <c r="AX1139" s="63"/>
      <c r="AY1139" s="63"/>
      <c r="AZ1139" s="63"/>
      <c r="BA1139" s="63"/>
      <c r="BB1139" s="63"/>
      <c r="BC1139" s="63"/>
      <c r="BD1139" s="63"/>
      <c r="BE1139" s="63"/>
      <c r="BF1139" s="63"/>
      <c r="BG1139" s="63"/>
      <c r="BH1139" s="63"/>
      <c r="BI1139" s="63"/>
      <c r="BJ1139" s="63"/>
      <c r="BK1139" s="63"/>
      <c r="BL1139" s="63"/>
      <c r="BM1139" s="63"/>
      <c r="BN1139" s="63"/>
      <c r="BO1139" s="63"/>
      <c r="BP1139" s="63"/>
      <c r="BQ1139" s="63"/>
      <c r="BR1139" s="63"/>
      <c r="BS1139" s="63"/>
      <c r="BT1139" s="63"/>
      <c r="BU1139" s="63"/>
      <c r="BV1139" s="63"/>
      <c r="BW1139" s="63"/>
      <c r="BX1139" s="63"/>
      <c r="BY1139" s="63"/>
      <c r="BZ1139" s="63"/>
      <c r="CA1139" s="63"/>
      <c r="CB1139" s="63"/>
      <c r="CC1139" s="63"/>
      <c r="CD1139" s="63"/>
      <c r="CE1139" s="63"/>
      <c r="CF1139" s="63"/>
      <c r="CG1139" s="63"/>
      <c r="CH1139" s="63"/>
      <c r="CI1139" s="120"/>
      <c r="CJ1139" s="120"/>
      <c r="CK1139" s="120"/>
      <c r="CL1139" s="120"/>
      <c r="CM1139" s="120"/>
      <c r="CN1139" s="120"/>
    </row>
    <row r="1140" spans="2:92" x14ac:dyDescent="0.25">
      <c r="B1140" s="63" t="str">
        <f t="shared" si="124"/>
        <v/>
      </c>
      <c r="R1140" s="63"/>
      <c r="S1140" s="63"/>
      <c r="T1140" s="63"/>
      <c r="U1140" s="63"/>
      <c r="V1140" s="63"/>
      <c r="W1140" s="63"/>
      <c r="X1140" s="63"/>
      <c r="Y1140" s="63"/>
      <c r="Z1140" s="63"/>
      <c r="AA1140" s="63"/>
      <c r="AB1140" s="63"/>
      <c r="AC1140" s="63"/>
      <c r="AD1140" s="63"/>
      <c r="AE1140" s="63"/>
      <c r="AF1140" s="63"/>
      <c r="AG1140" s="64"/>
      <c r="AH1140" s="63"/>
      <c r="AI1140" s="63"/>
      <c r="AJ1140" s="63"/>
      <c r="AK1140" s="63"/>
      <c r="AL1140" s="63"/>
      <c r="AM1140" s="63"/>
      <c r="AN1140" s="63"/>
      <c r="AO1140" s="63"/>
      <c r="AP1140" s="63"/>
      <c r="AQ1140" s="63"/>
      <c r="AR1140" s="63"/>
      <c r="AS1140" s="63"/>
      <c r="AT1140" s="63"/>
      <c r="AU1140" s="63"/>
      <c r="AV1140" s="63"/>
      <c r="AW1140" s="63"/>
      <c r="AX1140" s="63"/>
      <c r="AY1140" s="63"/>
      <c r="AZ1140" s="63"/>
      <c r="BA1140" s="63"/>
      <c r="BB1140" s="63"/>
      <c r="BC1140" s="63"/>
      <c r="BD1140" s="63"/>
      <c r="BE1140" s="63"/>
      <c r="BF1140" s="63"/>
      <c r="BG1140" s="63"/>
      <c r="BH1140" s="63"/>
      <c r="BI1140" s="63"/>
      <c r="BJ1140" s="63"/>
      <c r="BK1140" s="63"/>
      <c r="BL1140" s="63"/>
      <c r="BM1140" s="63"/>
      <c r="BN1140" s="63"/>
      <c r="BO1140" s="63"/>
      <c r="BP1140" s="63"/>
      <c r="BQ1140" s="63"/>
      <c r="BR1140" s="63"/>
      <c r="BS1140" s="63"/>
      <c r="BT1140" s="63"/>
      <c r="BU1140" s="63"/>
      <c r="BV1140" s="63"/>
      <c r="BW1140" s="63"/>
      <c r="BX1140" s="63"/>
      <c r="BY1140" s="63"/>
      <c r="BZ1140" s="63"/>
      <c r="CA1140" s="63"/>
      <c r="CB1140" s="63"/>
      <c r="CC1140" s="63"/>
      <c r="CD1140" s="63"/>
      <c r="CE1140" s="63"/>
      <c r="CF1140" s="63"/>
      <c r="CG1140" s="63"/>
      <c r="CH1140" s="63"/>
      <c r="CI1140" s="120"/>
      <c r="CJ1140" s="120"/>
      <c r="CK1140" s="120"/>
      <c r="CL1140" s="120"/>
      <c r="CM1140" s="120"/>
      <c r="CN1140" s="120"/>
    </row>
    <row r="1141" spans="2:92" x14ac:dyDescent="0.25">
      <c r="B1141" s="63" t="str">
        <f t="shared" si="124"/>
        <v/>
      </c>
      <c r="R1141" s="63"/>
      <c r="S1141" s="63"/>
      <c r="T1141" s="63"/>
      <c r="U1141" s="63"/>
      <c r="V1141" s="63"/>
      <c r="W1141" s="63"/>
      <c r="X1141" s="63"/>
      <c r="Y1141" s="63"/>
      <c r="Z1141" s="63"/>
      <c r="AA1141" s="63"/>
      <c r="AB1141" s="63"/>
      <c r="AC1141" s="63"/>
      <c r="AD1141" s="63"/>
      <c r="AE1141" s="63"/>
      <c r="AF1141" s="63"/>
      <c r="AG1141" s="64"/>
      <c r="AH1141" s="63"/>
      <c r="AI1141" s="63"/>
      <c r="AJ1141" s="63"/>
      <c r="AK1141" s="63"/>
      <c r="AL1141" s="63"/>
      <c r="AM1141" s="63"/>
      <c r="AN1141" s="63"/>
      <c r="AO1141" s="63"/>
      <c r="AP1141" s="63"/>
      <c r="AQ1141" s="63"/>
      <c r="AR1141" s="63"/>
      <c r="AS1141" s="63"/>
      <c r="AT1141" s="63"/>
      <c r="AU1141" s="63"/>
      <c r="AV1141" s="63"/>
      <c r="AW1141" s="63"/>
      <c r="AX1141" s="63"/>
      <c r="AY1141" s="63"/>
      <c r="AZ1141" s="63"/>
      <c r="BA1141" s="63"/>
      <c r="BB1141" s="63"/>
      <c r="BC1141" s="63"/>
      <c r="BD1141" s="63"/>
      <c r="BE1141" s="63"/>
      <c r="BF1141" s="63"/>
      <c r="BG1141" s="63"/>
      <c r="BH1141" s="63"/>
      <c r="BI1141" s="63"/>
      <c r="BJ1141" s="63"/>
      <c r="BK1141" s="63"/>
      <c r="BL1141" s="63"/>
      <c r="BM1141" s="63"/>
      <c r="BN1141" s="63"/>
      <c r="BO1141" s="63"/>
      <c r="BP1141" s="63"/>
      <c r="BQ1141" s="63"/>
      <c r="BR1141" s="63"/>
      <c r="BS1141" s="63"/>
      <c r="BT1141" s="63"/>
      <c r="BU1141" s="63"/>
      <c r="BV1141" s="63"/>
      <c r="BW1141" s="63"/>
      <c r="BX1141" s="63"/>
      <c r="BY1141" s="63"/>
      <c r="BZ1141" s="63"/>
      <c r="CA1141" s="63"/>
      <c r="CB1141" s="63"/>
      <c r="CC1141" s="63"/>
      <c r="CD1141" s="63"/>
      <c r="CE1141" s="63"/>
      <c r="CF1141" s="63"/>
      <c r="CG1141" s="63"/>
      <c r="CH1141" s="63"/>
      <c r="CI1141" s="120"/>
      <c r="CJ1141" s="120"/>
      <c r="CK1141" s="120"/>
      <c r="CL1141" s="120"/>
      <c r="CM1141" s="120"/>
      <c r="CN1141" s="120"/>
    </row>
    <row r="1142" spans="2:92" x14ac:dyDescent="0.25">
      <c r="B1142" s="63" t="str">
        <f t="shared" si="124"/>
        <v/>
      </c>
      <c r="R1142" s="63"/>
      <c r="S1142" s="63"/>
      <c r="T1142" s="63"/>
      <c r="U1142" s="63"/>
      <c r="V1142" s="63"/>
      <c r="W1142" s="63"/>
      <c r="X1142" s="63"/>
      <c r="Y1142" s="63"/>
      <c r="Z1142" s="63"/>
      <c r="AA1142" s="63"/>
      <c r="AB1142" s="63"/>
      <c r="AC1142" s="63"/>
      <c r="AD1142" s="63"/>
      <c r="AE1142" s="63"/>
      <c r="AF1142" s="63"/>
      <c r="AG1142" s="64"/>
      <c r="AH1142" s="63"/>
      <c r="AI1142" s="63"/>
      <c r="AJ1142" s="63"/>
      <c r="AK1142" s="63"/>
      <c r="AL1142" s="63"/>
      <c r="AM1142" s="63"/>
      <c r="AN1142" s="63"/>
      <c r="AO1142" s="63"/>
      <c r="AP1142" s="63"/>
      <c r="AQ1142" s="63"/>
      <c r="AR1142" s="63"/>
      <c r="AS1142" s="63"/>
      <c r="AT1142" s="63"/>
      <c r="AU1142" s="63"/>
      <c r="AV1142" s="63"/>
      <c r="AW1142" s="63"/>
      <c r="AX1142" s="63"/>
      <c r="AY1142" s="63"/>
      <c r="AZ1142" s="63"/>
      <c r="BA1142" s="63"/>
      <c r="BB1142" s="63"/>
      <c r="BC1142" s="63"/>
      <c r="BD1142" s="63"/>
      <c r="BE1142" s="63"/>
      <c r="BF1142" s="63"/>
      <c r="BG1142" s="63"/>
      <c r="BH1142" s="63"/>
      <c r="BI1142" s="63"/>
      <c r="BJ1142" s="63"/>
      <c r="BK1142" s="63"/>
      <c r="BL1142" s="63"/>
      <c r="BM1142" s="63"/>
      <c r="BN1142" s="63"/>
      <c r="BO1142" s="63"/>
      <c r="BP1142" s="63"/>
      <c r="BQ1142" s="63"/>
      <c r="BR1142" s="63"/>
      <c r="BS1142" s="63"/>
      <c r="BT1142" s="63"/>
      <c r="BU1142" s="63"/>
      <c r="BV1142" s="63"/>
      <c r="BW1142" s="63"/>
      <c r="BX1142" s="63"/>
      <c r="BY1142" s="63"/>
      <c r="BZ1142" s="63"/>
      <c r="CA1142" s="63"/>
      <c r="CB1142" s="63"/>
      <c r="CC1142" s="63"/>
      <c r="CD1142" s="63"/>
      <c r="CE1142" s="63"/>
      <c r="CF1142" s="63"/>
      <c r="CG1142" s="63"/>
      <c r="CH1142" s="63"/>
      <c r="CI1142" s="120"/>
      <c r="CJ1142" s="120"/>
      <c r="CK1142" s="120"/>
      <c r="CL1142" s="120"/>
      <c r="CM1142" s="120"/>
      <c r="CN1142" s="120"/>
    </row>
    <row r="1143" spans="2:92" x14ac:dyDescent="0.25">
      <c r="B1143" s="63" t="str">
        <f t="shared" si="124"/>
        <v/>
      </c>
      <c r="R1143" s="63"/>
      <c r="S1143" s="63"/>
      <c r="T1143" s="63"/>
      <c r="U1143" s="63"/>
      <c r="V1143" s="63"/>
      <c r="W1143" s="63"/>
      <c r="X1143" s="63"/>
      <c r="Y1143" s="63"/>
      <c r="Z1143" s="63"/>
      <c r="AA1143" s="63"/>
      <c r="AB1143" s="63"/>
      <c r="AC1143" s="63"/>
      <c r="AD1143" s="63"/>
      <c r="AE1143" s="63"/>
      <c r="AF1143" s="63"/>
      <c r="AG1143" s="64"/>
      <c r="AH1143" s="63"/>
      <c r="AI1143" s="63"/>
      <c r="AJ1143" s="63"/>
      <c r="AK1143" s="63"/>
      <c r="AL1143" s="63"/>
      <c r="AM1143" s="63"/>
      <c r="AN1143" s="63"/>
      <c r="AO1143" s="63"/>
      <c r="AP1143" s="63"/>
      <c r="AQ1143" s="63"/>
      <c r="AR1143" s="63"/>
      <c r="AS1143" s="63"/>
      <c r="AT1143" s="63"/>
      <c r="AU1143" s="63"/>
      <c r="AV1143" s="63"/>
      <c r="AW1143" s="63"/>
      <c r="AX1143" s="63"/>
      <c r="AY1143" s="63"/>
      <c r="AZ1143" s="63"/>
      <c r="BA1143" s="63"/>
      <c r="BB1143" s="63"/>
      <c r="BC1143" s="63"/>
      <c r="BD1143" s="63"/>
      <c r="BE1143" s="63"/>
      <c r="BF1143" s="63"/>
      <c r="BG1143" s="63"/>
      <c r="BH1143" s="63"/>
      <c r="BI1143" s="63"/>
      <c r="BJ1143" s="63"/>
      <c r="BK1143" s="63"/>
      <c r="BL1143" s="63"/>
      <c r="BM1143" s="63"/>
      <c r="BN1143" s="63"/>
      <c r="BO1143" s="63"/>
      <c r="BP1143" s="63"/>
      <c r="BQ1143" s="63"/>
      <c r="BR1143" s="63"/>
      <c r="BS1143" s="63"/>
      <c r="BT1143" s="63"/>
      <c r="BU1143" s="63"/>
      <c r="BV1143" s="63"/>
      <c r="BW1143" s="63"/>
      <c r="BX1143" s="63"/>
      <c r="BY1143" s="63"/>
      <c r="BZ1143" s="63"/>
      <c r="CA1143" s="63"/>
      <c r="CB1143" s="63"/>
      <c r="CC1143" s="63"/>
      <c r="CD1143" s="63"/>
      <c r="CE1143" s="63"/>
      <c r="CF1143" s="63"/>
      <c r="CG1143" s="63"/>
      <c r="CH1143" s="63"/>
      <c r="CI1143" s="120"/>
      <c r="CJ1143" s="120"/>
      <c r="CK1143" s="120"/>
      <c r="CL1143" s="120"/>
      <c r="CM1143" s="120"/>
      <c r="CN1143" s="120"/>
    </row>
    <row r="1144" spans="2:92" x14ac:dyDescent="0.25">
      <c r="B1144" s="63" t="str">
        <f t="shared" si="124"/>
        <v/>
      </c>
      <c r="R1144" s="63"/>
      <c r="S1144" s="63"/>
      <c r="T1144" s="63"/>
      <c r="U1144" s="63"/>
      <c r="V1144" s="63"/>
      <c r="W1144" s="63"/>
      <c r="X1144" s="63"/>
      <c r="Y1144" s="63"/>
      <c r="Z1144" s="63"/>
      <c r="AA1144" s="63"/>
      <c r="AB1144" s="63"/>
      <c r="AC1144" s="63"/>
      <c r="AD1144" s="63"/>
      <c r="AE1144" s="63"/>
      <c r="AF1144" s="63"/>
      <c r="AG1144" s="64"/>
      <c r="AH1144" s="63"/>
      <c r="AI1144" s="63"/>
      <c r="AJ1144" s="63"/>
      <c r="AK1144" s="63"/>
      <c r="AL1144" s="63"/>
      <c r="AM1144" s="63"/>
      <c r="AN1144" s="63"/>
      <c r="AO1144" s="63"/>
      <c r="AP1144" s="63"/>
      <c r="AQ1144" s="63"/>
      <c r="AR1144" s="63"/>
      <c r="AS1144" s="63"/>
      <c r="AT1144" s="63"/>
      <c r="AU1144" s="63"/>
      <c r="AV1144" s="63"/>
      <c r="AW1144" s="63"/>
      <c r="AX1144" s="63"/>
      <c r="AY1144" s="63"/>
      <c r="AZ1144" s="63"/>
      <c r="BA1144" s="63"/>
      <c r="BB1144" s="63"/>
      <c r="BC1144" s="63"/>
      <c r="BD1144" s="63"/>
      <c r="BE1144" s="63"/>
      <c r="BF1144" s="63"/>
      <c r="BG1144" s="63"/>
      <c r="BH1144" s="63"/>
      <c r="BI1144" s="63"/>
      <c r="BJ1144" s="63"/>
      <c r="BK1144" s="63"/>
      <c r="BL1144" s="63"/>
      <c r="BM1144" s="63"/>
      <c r="BN1144" s="63"/>
      <c r="BO1144" s="63"/>
      <c r="BP1144" s="63"/>
      <c r="BQ1144" s="63"/>
      <c r="BR1144" s="63"/>
      <c r="BS1144" s="63"/>
      <c r="BT1144" s="63"/>
      <c r="BU1144" s="63"/>
      <c r="BV1144" s="63"/>
      <c r="BW1144" s="63"/>
      <c r="BX1144" s="63"/>
      <c r="BY1144" s="63"/>
      <c r="BZ1144" s="63"/>
      <c r="CA1144" s="63"/>
      <c r="CB1144" s="63"/>
      <c r="CC1144" s="63"/>
      <c r="CD1144" s="63"/>
      <c r="CE1144" s="63"/>
      <c r="CF1144" s="63"/>
      <c r="CG1144" s="63"/>
      <c r="CH1144" s="63"/>
      <c r="CI1144" s="120"/>
      <c r="CJ1144" s="120"/>
      <c r="CK1144" s="120"/>
      <c r="CL1144" s="120"/>
      <c r="CM1144" s="120"/>
      <c r="CN1144" s="120"/>
    </row>
    <row r="1145" spans="2:92" x14ac:dyDescent="0.25">
      <c r="B1145" s="63" t="str">
        <f t="shared" si="124"/>
        <v/>
      </c>
      <c r="R1145" s="63"/>
      <c r="S1145" s="63"/>
      <c r="T1145" s="63"/>
      <c r="U1145" s="63"/>
      <c r="V1145" s="63"/>
      <c r="W1145" s="63"/>
      <c r="X1145" s="63"/>
      <c r="Y1145" s="63"/>
      <c r="Z1145" s="63"/>
      <c r="AA1145" s="63"/>
      <c r="AB1145" s="63"/>
      <c r="AC1145" s="63"/>
      <c r="AD1145" s="63"/>
      <c r="AE1145" s="63"/>
      <c r="AF1145" s="63"/>
      <c r="AG1145" s="64"/>
      <c r="AH1145" s="63"/>
      <c r="AI1145" s="63"/>
      <c r="AJ1145" s="63"/>
      <c r="AK1145" s="63"/>
      <c r="AL1145" s="63"/>
      <c r="AM1145" s="63"/>
      <c r="AN1145" s="63"/>
      <c r="AO1145" s="63"/>
      <c r="AP1145" s="63"/>
      <c r="AQ1145" s="63"/>
      <c r="AR1145" s="63"/>
      <c r="AS1145" s="63"/>
      <c r="AT1145" s="63"/>
      <c r="AU1145" s="63"/>
      <c r="AV1145" s="63"/>
      <c r="AW1145" s="63"/>
      <c r="AX1145" s="63"/>
      <c r="AY1145" s="63"/>
      <c r="AZ1145" s="63"/>
      <c r="BA1145" s="63"/>
      <c r="BB1145" s="63"/>
      <c r="BC1145" s="63"/>
      <c r="BD1145" s="63"/>
      <c r="BE1145" s="63"/>
      <c r="BF1145" s="63"/>
      <c r="BG1145" s="63"/>
      <c r="BH1145" s="63"/>
      <c r="BI1145" s="63"/>
      <c r="BJ1145" s="63"/>
      <c r="BK1145" s="63"/>
      <c r="BL1145" s="63"/>
      <c r="BM1145" s="63"/>
      <c r="BN1145" s="63"/>
      <c r="BO1145" s="63"/>
      <c r="BP1145" s="63"/>
      <c r="BQ1145" s="63"/>
      <c r="BR1145" s="63"/>
      <c r="BS1145" s="63"/>
      <c r="BT1145" s="63"/>
      <c r="BU1145" s="63"/>
      <c r="BV1145" s="63"/>
      <c r="BW1145" s="63"/>
      <c r="BX1145" s="63"/>
      <c r="BY1145" s="63"/>
      <c r="BZ1145" s="63"/>
      <c r="CA1145" s="63"/>
      <c r="CB1145" s="63"/>
      <c r="CC1145" s="63"/>
      <c r="CD1145" s="63"/>
      <c r="CE1145" s="63"/>
      <c r="CF1145" s="63"/>
      <c r="CG1145" s="63"/>
      <c r="CH1145" s="63"/>
      <c r="CI1145" s="120"/>
      <c r="CJ1145" s="120"/>
      <c r="CK1145" s="120"/>
      <c r="CL1145" s="120"/>
      <c r="CM1145" s="120"/>
      <c r="CN1145" s="120"/>
    </row>
    <row r="1146" spans="2:92" x14ac:dyDescent="0.25">
      <c r="B1146" s="63" t="str">
        <f t="shared" si="124"/>
        <v/>
      </c>
      <c r="R1146" s="63"/>
      <c r="S1146" s="63"/>
      <c r="T1146" s="63"/>
      <c r="U1146" s="63"/>
      <c r="V1146" s="63"/>
      <c r="W1146" s="63"/>
      <c r="X1146" s="63"/>
      <c r="Y1146" s="63"/>
      <c r="Z1146" s="63"/>
      <c r="AA1146" s="63"/>
      <c r="AB1146" s="63"/>
      <c r="AC1146" s="63"/>
      <c r="AD1146" s="63"/>
      <c r="AE1146" s="63"/>
      <c r="AF1146" s="63"/>
      <c r="AG1146" s="64"/>
      <c r="AH1146" s="63"/>
      <c r="AI1146" s="63"/>
      <c r="AJ1146" s="63"/>
      <c r="AK1146" s="63"/>
      <c r="AL1146" s="63"/>
      <c r="AM1146" s="63"/>
      <c r="AN1146" s="63"/>
      <c r="AO1146" s="63"/>
      <c r="AP1146" s="63"/>
      <c r="AQ1146" s="63"/>
      <c r="AR1146" s="63"/>
      <c r="AS1146" s="63"/>
      <c r="AT1146" s="63"/>
      <c r="AU1146" s="63"/>
      <c r="AV1146" s="63"/>
      <c r="AW1146" s="63"/>
      <c r="AX1146" s="63"/>
      <c r="AY1146" s="63"/>
      <c r="AZ1146" s="63"/>
      <c r="BA1146" s="63"/>
      <c r="BB1146" s="63"/>
      <c r="BC1146" s="63"/>
      <c r="BD1146" s="63"/>
      <c r="BE1146" s="63"/>
      <c r="BF1146" s="63"/>
      <c r="BG1146" s="63"/>
      <c r="BH1146" s="63"/>
      <c r="BI1146" s="63"/>
      <c r="BJ1146" s="63"/>
      <c r="BK1146" s="63"/>
      <c r="BL1146" s="63"/>
      <c r="BM1146" s="63"/>
      <c r="BN1146" s="63"/>
      <c r="BO1146" s="63"/>
      <c r="BP1146" s="63"/>
      <c r="BQ1146" s="63"/>
      <c r="BR1146" s="63"/>
      <c r="BS1146" s="63"/>
      <c r="BT1146" s="63"/>
      <c r="BU1146" s="63"/>
      <c r="BV1146" s="63"/>
      <c r="BW1146" s="63"/>
      <c r="BX1146" s="63"/>
      <c r="BY1146" s="63"/>
      <c r="BZ1146" s="63"/>
      <c r="CA1146" s="63"/>
      <c r="CB1146" s="63"/>
      <c r="CC1146" s="63"/>
      <c r="CD1146" s="63"/>
      <c r="CE1146" s="63"/>
      <c r="CF1146" s="63"/>
      <c r="CG1146" s="63"/>
      <c r="CH1146" s="63"/>
      <c r="CI1146" s="120"/>
      <c r="CJ1146" s="120"/>
      <c r="CK1146" s="120"/>
      <c r="CL1146" s="120"/>
      <c r="CM1146" s="120"/>
      <c r="CN1146" s="120"/>
    </row>
    <row r="1147" spans="2:92" x14ac:dyDescent="0.25">
      <c r="B1147" s="63" t="str">
        <f t="shared" si="124"/>
        <v/>
      </c>
      <c r="R1147" s="63"/>
      <c r="S1147" s="63"/>
      <c r="T1147" s="63"/>
      <c r="U1147" s="63"/>
      <c r="V1147" s="63"/>
      <c r="W1147" s="63"/>
      <c r="X1147" s="63"/>
      <c r="Y1147" s="63"/>
      <c r="Z1147" s="63"/>
      <c r="AA1147" s="63"/>
      <c r="AB1147" s="63"/>
      <c r="AC1147" s="63"/>
      <c r="AD1147" s="63"/>
      <c r="AE1147" s="63"/>
      <c r="AF1147" s="63"/>
      <c r="AG1147" s="64"/>
      <c r="AH1147" s="63"/>
      <c r="AI1147" s="63"/>
      <c r="AJ1147" s="63"/>
      <c r="AK1147" s="63"/>
      <c r="AL1147" s="63"/>
      <c r="AM1147" s="63"/>
      <c r="AN1147" s="63"/>
      <c r="AO1147" s="63"/>
      <c r="AP1147" s="63"/>
      <c r="AQ1147" s="63"/>
      <c r="AR1147" s="63"/>
      <c r="AS1147" s="63"/>
      <c r="AT1147" s="63"/>
      <c r="AU1147" s="63"/>
      <c r="AV1147" s="63"/>
      <c r="AW1147" s="63"/>
      <c r="AX1147" s="63"/>
      <c r="AY1147" s="63"/>
      <c r="AZ1147" s="63"/>
      <c r="BA1147" s="63"/>
      <c r="BB1147" s="63"/>
      <c r="BC1147" s="63"/>
      <c r="BD1147" s="63"/>
      <c r="BE1147" s="63"/>
      <c r="BF1147" s="63"/>
      <c r="BG1147" s="63"/>
      <c r="BH1147" s="63"/>
      <c r="BI1147" s="63"/>
      <c r="BJ1147" s="63"/>
      <c r="BK1147" s="63"/>
      <c r="BL1147" s="63"/>
      <c r="BM1147" s="63"/>
      <c r="BN1147" s="63"/>
      <c r="BO1147" s="63"/>
      <c r="BP1147" s="63"/>
      <c r="BQ1147" s="63"/>
      <c r="BR1147" s="63"/>
      <c r="BS1147" s="63"/>
      <c r="BT1147" s="63"/>
      <c r="BU1147" s="63"/>
      <c r="BV1147" s="63"/>
      <c r="BW1147" s="63"/>
      <c r="BX1147" s="63"/>
      <c r="BY1147" s="63"/>
      <c r="BZ1147" s="63"/>
      <c r="CA1147" s="63"/>
      <c r="CB1147" s="63"/>
      <c r="CC1147" s="63"/>
      <c r="CD1147" s="63"/>
      <c r="CE1147" s="63"/>
      <c r="CF1147" s="63"/>
      <c r="CG1147" s="63"/>
      <c r="CH1147" s="63"/>
      <c r="CI1147" s="120"/>
      <c r="CJ1147" s="120"/>
      <c r="CK1147" s="120"/>
      <c r="CL1147" s="120"/>
      <c r="CM1147" s="120"/>
      <c r="CN1147" s="120"/>
    </row>
    <row r="1148" spans="2:92" x14ac:dyDescent="0.25">
      <c r="B1148" s="63" t="str">
        <f t="shared" si="124"/>
        <v/>
      </c>
      <c r="R1148" s="63"/>
      <c r="S1148" s="63"/>
      <c r="T1148" s="63"/>
      <c r="U1148" s="63"/>
      <c r="V1148" s="63"/>
      <c r="W1148" s="63"/>
      <c r="X1148" s="63"/>
      <c r="Y1148" s="63"/>
      <c r="Z1148" s="63"/>
      <c r="AA1148" s="63"/>
      <c r="AB1148" s="63"/>
      <c r="AC1148" s="63"/>
      <c r="AD1148" s="63"/>
      <c r="AE1148" s="63"/>
      <c r="AF1148" s="63"/>
      <c r="AG1148" s="64"/>
      <c r="AH1148" s="63"/>
      <c r="AI1148" s="63"/>
      <c r="AJ1148" s="63"/>
      <c r="AK1148" s="63"/>
      <c r="AL1148" s="63"/>
      <c r="AM1148" s="63"/>
      <c r="AN1148" s="63"/>
      <c r="AO1148" s="63"/>
      <c r="AP1148" s="63"/>
      <c r="AQ1148" s="63"/>
      <c r="AR1148" s="63"/>
      <c r="AS1148" s="63"/>
      <c r="AT1148" s="63"/>
      <c r="AU1148" s="63"/>
      <c r="AV1148" s="63"/>
      <c r="AW1148" s="63"/>
      <c r="AX1148" s="63"/>
      <c r="AY1148" s="63"/>
      <c r="AZ1148" s="63"/>
      <c r="BA1148" s="63"/>
      <c r="BB1148" s="63"/>
      <c r="BC1148" s="63"/>
      <c r="BD1148" s="63"/>
      <c r="BE1148" s="63"/>
      <c r="BF1148" s="63"/>
      <c r="BG1148" s="63"/>
      <c r="BH1148" s="63"/>
      <c r="BI1148" s="63"/>
      <c r="BJ1148" s="63"/>
      <c r="BK1148" s="63"/>
      <c r="BL1148" s="63"/>
      <c r="BM1148" s="63"/>
      <c r="BN1148" s="63"/>
      <c r="BO1148" s="63"/>
      <c r="BP1148" s="63"/>
      <c r="BQ1148" s="63"/>
      <c r="BR1148" s="63"/>
      <c r="BS1148" s="63"/>
      <c r="BT1148" s="63"/>
      <c r="BU1148" s="63"/>
      <c r="BV1148" s="63"/>
      <c r="BW1148" s="63"/>
      <c r="BX1148" s="63"/>
      <c r="BY1148" s="63"/>
      <c r="BZ1148" s="63"/>
      <c r="CA1148" s="63"/>
      <c r="CB1148" s="63"/>
      <c r="CC1148" s="63"/>
      <c r="CD1148" s="63"/>
      <c r="CE1148" s="63"/>
      <c r="CF1148" s="63"/>
      <c r="CG1148" s="63"/>
      <c r="CH1148" s="63"/>
      <c r="CI1148" s="120"/>
      <c r="CJ1148" s="120"/>
      <c r="CK1148" s="120"/>
      <c r="CL1148" s="120"/>
      <c r="CM1148" s="120"/>
      <c r="CN1148" s="120"/>
    </row>
    <row r="1149" spans="2:92" x14ac:dyDescent="0.25">
      <c r="B1149" s="63" t="str">
        <f t="shared" si="124"/>
        <v/>
      </c>
      <c r="R1149" s="63"/>
      <c r="S1149" s="63"/>
      <c r="T1149" s="63"/>
      <c r="U1149" s="63"/>
      <c r="V1149" s="63"/>
      <c r="W1149" s="63"/>
      <c r="X1149" s="63"/>
      <c r="Y1149" s="63"/>
      <c r="Z1149" s="63"/>
      <c r="AA1149" s="63"/>
      <c r="AB1149" s="63"/>
      <c r="AC1149" s="63"/>
      <c r="AD1149" s="63"/>
      <c r="AE1149" s="63"/>
      <c r="AF1149" s="63"/>
      <c r="AG1149" s="64"/>
      <c r="AH1149" s="63"/>
      <c r="AI1149" s="63"/>
      <c r="AJ1149" s="63"/>
      <c r="AK1149" s="63"/>
      <c r="AL1149" s="63"/>
      <c r="AM1149" s="63"/>
      <c r="AN1149" s="63"/>
      <c r="AO1149" s="63"/>
      <c r="AP1149" s="63"/>
      <c r="AQ1149" s="63"/>
      <c r="AR1149" s="63"/>
      <c r="AS1149" s="63"/>
      <c r="AT1149" s="63"/>
      <c r="AU1149" s="63"/>
      <c r="AV1149" s="63"/>
      <c r="AW1149" s="63"/>
      <c r="AX1149" s="63"/>
      <c r="AY1149" s="63"/>
      <c r="AZ1149" s="63"/>
      <c r="BA1149" s="63"/>
      <c r="BB1149" s="63"/>
      <c r="BC1149" s="63"/>
      <c r="BD1149" s="63"/>
      <c r="BE1149" s="63"/>
      <c r="BF1149" s="63"/>
      <c r="BG1149" s="63"/>
      <c r="BH1149" s="63"/>
      <c r="BI1149" s="63"/>
      <c r="BJ1149" s="63"/>
      <c r="BK1149" s="63"/>
      <c r="BL1149" s="63"/>
      <c r="BM1149" s="63"/>
      <c r="BN1149" s="63"/>
      <c r="BO1149" s="63"/>
      <c r="BP1149" s="63"/>
      <c r="BQ1149" s="63"/>
      <c r="BR1149" s="63"/>
      <c r="BS1149" s="63"/>
      <c r="BT1149" s="63"/>
      <c r="BU1149" s="63"/>
      <c r="BV1149" s="63"/>
      <c r="BW1149" s="63"/>
      <c r="BX1149" s="63"/>
      <c r="BY1149" s="63"/>
      <c r="BZ1149" s="63"/>
      <c r="CA1149" s="63"/>
      <c r="CB1149" s="63"/>
      <c r="CC1149" s="63"/>
      <c r="CD1149" s="63"/>
      <c r="CE1149" s="63"/>
      <c r="CF1149" s="63"/>
      <c r="CG1149" s="63"/>
      <c r="CH1149" s="63"/>
      <c r="CI1149" s="120"/>
      <c r="CJ1149" s="120"/>
      <c r="CK1149" s="120"/>
      <c r="CL1149" s="120"/>
      <c r="CM1149" s="120"/>
      <c r="CN1149" s="120"/>
    </row>
    <row r="1150" spans="2:92" x14ac:dyDescent="0.25">
      <c r="B1150" s="63" t="str">
        <f t="shared" si="124"/>
        <v/>
      </c>
      <c r="R1150" s="63"/>
      <c r="S1150" s="63"/>
      <c r="T1150" s="63"/>
      <c r="U1150" s="63"/>
      <c r="V1150" s="63"/>
      <c r="W1150" s="63"/>
      <c r="X1150" s="63"/>
      <c r="Y1150" s="63"/>
      <c r="Z1150" s="63"/>
      <c r="AA1150" s="63"/>
      <c r="AB1150" s="63"/>
      <c r="AC1150" s="63"/>
      <c r="AD1150" s="63"/>
      <c r="AE1150" s="63"/>
      <c r="AF1150" s="63"/>
      <c r="AG1150" s="64"/>
      <c r="AH1150" s="63"/>
      <c r="AI1150" s="63"/>
      <c r="AJ1150" s="63"/>
      <c r="AK1150" s="63"/>
      <c r="AL1150" s="63"/>
      <c r="AM1150" s="63"/>
      <c r="AN1150" s="63"/>
      <c r="AO1150" s="63"/>
      <c r="AP1150" s="63"/>
      <c r="AQ1150" s="63"/>
      <c r="AR1150" s="63"/>
      <c r="AS1150" s="63"/>
      <c r="AT1150" s="63"/>
      <c r="AU1150" s="63"/>
      <c r="AV1150" s="63"/>
      <c r="AW1150" s="63"/>
      <c r="AX1150" s="63"/>
      <c r="AY1150" s="63"/>
      <c r="AZ1150" s="63"/>
      <c r="BA1150" s="63"/>
      <c r="BB1150" s="63"/>
      <c r="BC1150" s="63"/>
      <c r="BD1150" s="63"/>
      <c r="BE1150" s="63"/>
      <c r="BF1150" s="63"/>
      <c r="BG1150" s="63"/>
      <c r="BH1150" s="63"/>
      <c r="BI1150" s="63"/>
      <c r="BJ1150" s="63"/>
      <c r="BK1150" s="63"/>
      <c r="BL1150" s="63"/>
      <c r="BM1150" s="63"/>
      <c r="BN1150" s="63"/>
      <c r="BO1150" s="63"/>
      <c r="BP1150" s="63"/>
      <c r="BQ1150" s="63"/>
      <c r="BR1150" s="63"/>
      <c r="BS1150" s="63"/>
      <c r="BT1150" s="63"/>
      <c r="BU1150" s="63"/>
      <c r="BV1150" s="63"/>
      <c r="BW1150" s="63"/>
      <c r="BX1150" s="63"/>
      <c r="BY1150" s="63"/>
      <c r="BZ1150" s="63"/>
      <c r="CA1150" s="63"/>
      <c r="CB1150" s="63"/>
      <c r="CC1150" s="63"/>
      <c r="CD1150" s="63"/>
      <c r="CE1150" s="63"/>
      <c r="CF1150" s="63"/>
      <c r="CG1150" s="63"/>
      <c r="CH1150" s="63"/>
      <c r="CI1150" s="120"/>
      <c r="CJ1150" s="120"/>
      <c r="CK1150" s="120"/>
      <c r="CL1150" s="120"/>
      <c r="CM1150" s="120"/>
      <c r="CN1150" s="120"/>
    </row>
    <row r="1151" spans="2:92" x14ac:dyDescent="0.25">
      <c r="B1151" s="63" t="str">
        <f t="shared" si="124"/>
        <v/>
      </c>
      <c r="R1151" s="63"/>
      <c r="S1151" s="63"/>
      <c r="T1151" s="63"/>
      <c r="U1151" s="63"/>
      <c r="V1151" s="63"/>
      <c r="W1151" s="63"/>
      <c r="X1151" s="63"/>
      <c r="Y1151" s="63"/>
      <c r="Z1151" s="63"/>
      <c r="AA1151" s="63"/>
      <c r="AB1151" s="63"/>
      <c r="AC1151" s="63"/>
      <c r="AD1151" s="63"/>
      <c r="AE1151" s="63"/>
      <c r="AF1151" s="63"/>
      <c r="AG1151" s="64"/>
      <c r="AH1151" s="63"/>
      <c r="AI1151" s="63"/>
      <c r="AJ1151" s="63"/>
      <c r="AK1151" s="63"/>
      <c r="AL1151" s="63"/>
      <c r="AM1151" s="63"/>
      <c r="AN1151" s="63"/>
      <c r="AO1151" s="63"/>
      <c r="AP1151" s="63"/>
      <c r="AQ1151" s="63"/>
      <c r="AR1151" s="63"/>
      <c r="AS1151" s="63"/>
      <c r="AT1151" s="63"/>
      <c r="AU1151" s="63"/>
      <c r="AV1151" s="63"/>
      <c r="AW1151" s="63"/>
      <c r="AX1151" s="63"/>
      <c r="AY1151" s="63"/>
      <c r="AZ1151" s="63"/>
      <c r="BA1151" s="63"/>
      <c r="BB1151" s="63"/>
      <c r="BC1151" s="63"/>
      <c r="BD1151" s="63"/>
      <c r="BE1151" s="63"/>
      <c r="BF1151" s="63"/>
      <c r="BG1151" s="63"/>
      <c r="BH1151" s="63"/>
      <c r="BI1151" s="63"/>
      <c r="BJ1151" s="63"/>
      <c r="BK1151" s="63"/>
      <c r="BL1151" s="63"/>
      <c r="BM1151" s="63"/>
      <c r="BN1151" s="63"/>
      <c r="BO1151" s="63"/>
      <c r="BP1151" s="63"/>
      <c r="BQ1151" s="63"/>
      <c r="BR1151" s="63"/>
      <c r="BS1151" s="63"/>
      <c r="BT1151" s="63"/>
      <c r="BU1151" s="63"/>
      <c r="BV1151" s="63"/>
      <c r="BW1151" s="63"/>
      <c r="BX1151" s="63"/>
      <c r="BY1151" s="63"/>
      <c r="BZ1151" s="63"/>
      <c r="CA1151" s="63"/>
      <c r="CB1151" s="63"/>
      <c r="CC1151" s="63"/>
      <c r="CD1151" s="63"/>
      <c r="CE1151" s="63"/>
      <c r="CF1151" s="63"/>
      <c r="CG1151" s="63"/>
      <c r="CH1151" s="63"/>
      <c r="CI1151" s="120"/>
      <c r="CJ1151" s="120"/>
      <c r="CK1151" s="120"/>
      <c r="CL1151" s="120"/>
      <c r="CM1151" s="120"/>
      <c r="CN1151" s="120"/>
    </row>
    <row r="1152" spans="2:92" x14ac:dyDescent="0.25">
      <c r="B1152" s="63" t="str">
        <f t="shared" ref="B1152:B1200" si="125">IF(C1152&lt;&gt;"",CONCATENATE(C1152,F1152,D1152,I1152),"")</f>
        <v/>
      </c>
      <c r="R1152" s="63"/>
      <c r="S1152" s="63"/>
      <c r="T1152" s="63"/>
      <c r="U1152" s="63"/>
      <c r="V1152" s="63"/>
      <c r="W1152" s="63"/>
      <c r="X1152" s="63"/>
      <c r="Y1152" s="63"/>
      <c r="Z1152" s="63"/>
      <c r="AA1152" s="63"/>
      <c r="AB1152" s="63"/>
      <c r="AC1152" s="63"/>
      <c r="AD1152" s="63"/>
      <c r="AE1152" s="63"/>
      <c r="AF1152" s="63"/>
      <c r="AG1152" s="64"/>
      <c r="AH1152" s="63"/>
      <c r="AI1152" s="63"/>
      <c r="AJ1152" s="63"/>
      <c r="AK1152" s="63"/>
      <c r="AL1152" s="63"/>
      <c r="AM1152" s="63"/>
      <c r="AN1152" s="63"/>
      <c r="AO1152" s="63"/>
      <c r="AP1152" s="63"/>
      <c r="AQ1152" s="63"/>
      <c r="AR1152" s="63"/>
      <c r="AS1152" s="63"/>
      <c r="AT1152" s="63"/>
      <c r="AU1152" s="63"/>
      <c r="AV1152" s="63"/>
      <c r="AW1152" s="63"/>
      <c r="AX1152" s="63"/>
      <c r="AY1152" s="63"/>
      <c r="AZ1152" s="63"/>
      <c r="BA1152" s="63"/>
      <c r="BB1152" s="63"/>
      <c r="BC1152" s="63"/>
      <c r="BD1152" s="63"/>
      <c r="BE1152" s="63"/>
      <c r="BF1152" s="63"/>
      <c r="BG1152" s="63"/>
      <c r="BH1152" s="63"/>
      <c r="BI1152" s="63"/>
      <c r="BJ1152" s="63"/>
      <c r="BK1152" s="63"/>
      <c r="BL1152" s="63"/>
      <c r="BM1152" s="63"/>
      <c r="BN1152" s="63"/>
      <c r="BO1152" s="63"/>
      <c r="BP1152" s="63"/>
      <c r="BQ1152" s="63"/>
      <c r="BR1152" s="63"/>
      <c r="BS1152" s="63"/>
      <c r="BT1152" s="63"/>
      <c r="BU1152" s="63"/>
      <c r="BV1152" s="63"/>
      <c r="BW1152" s="63"/>
      <c r="BX1152" s="63"/>
      <c r="BY1152" s="63"/>
      <c r="BZ1152" s="63"/>
      <c r="CA1152" s="63"/>
      <c r="CB1152" s="63"/>
      <c r="CC1152" s="63"/>
      <c r="CD1152" s="63"/>
      <c r="CE1152" s="63"/>
      <c r="CF1152" s="63"/>
      <c r="CG1152" s="63"/>
      <c r="CH1152" s="63"/>
      <c r="CI1152" s="120"/>
      <c r="CJ1152" s="120"/>
      <c r="CK1152" s="120"/>
      <c r="CL1152" s="120"/>
      <c r="CM1152" s="120"/>
      <c r="CN1152" s="120"/>
    </row>
    <row r="1153" spans="2:92" x14ac:dyDescent="0.25">
      <c r="B1153" s="63" t="str">
        <f t="shared" si="125"/>
        <v/>
      </c>
      <c r="R1153" s="63"/>
      <c r="S1153" s="63"/>
      <c r="T1153" s="63"/>
      <c r="U1153" s="63"/>
      <c r="V1153" s="63"/>
      <c r="W1153" s="63"/>
      <c r="X1153" s="63"/>
      <c r="Y1153" s="63"/>
      <c r="Z1153" s="63"/>
      <c r="AA1153" s="63"/>
      <c r="AB1153" s="63"/>
      <c r="AC1153" s="63"/>
      <c r="AD1153" s="63"/>
      <c r="AE1153" s="63"/>
      <c r="AF1153" s="63"/>
      <c r="AG1153" s="64"/>
      <c r="AH1153" s="63"/>
      <c r="AI1153" s="63"/>
      <c r="AJ1153" s="63"/>
      <c r="AK1153" s="63"/>
      <c r="AL1153" s="63"/>
      <c r="AM1153" s="63"/>
      <c r="AN1153" s="63"/>
      <c r="AO1153" s="63"/>
      <c r="AP1153" s="63"/>
      <c r="AQ1153" s="63"/>
      <c r="AR1153" s="63"/>
      <c r="AS1153" s="63"/>
      <c r="AT1153" s="63"/>
      <c r="AU1153" s="63"/>
      <c r="AV1153" s="63"/>
      <c r="AW1153" s="63"/>
      <c r="AX1153" s="63"/>
      <c r="AY1153" s="63"/>
      <c r="AZ1153" s="63"/>
      <c r="BA1153" s="63"/>
      <c r="BB1153" s="63"/>
      <c r="BC1153" s="63"/>
      <c r="BD1153" s="63"/>
      <c r="BE1153" s="63"/>
      <c r="BF1153" s="63"/>
      <c r="BG1153" s="63"/>
      <c r="BH1153" s="63"/>
      <c r="BI1153" s="63"/>
      <c r="BJ1153" s="63"/>
      <c r="BK1153" s="63"/>
      <c r="BL1153" s="63"/>
      <c r="BM1153" s="63"/>
      <c r="BN1153" s="63"/>
      <c r="BO1153" s="63"/>
      <c r="BP1153" s="63"/>
      <c r="BQ1153" s="63"/>
      <c r="BR1153" s="63"/>
      <c r="BS1153" s="63"/>
      <c r="BT1153" s="63"/>
      <c r="BU1153" s="63"/>
      <c r="BV1153" s="63"/>
      <c r="BW1153" s="63"/>
      <c r="BX1153" s="63"/>
      <c r="BY1153" s="63"/>
      <c r="BZ1153" s="63"/>
      <c r="CA1153" s="63"/>
      <c r="CB1153" s="63"/>
      <c r="CC1153" s="63"/>
      <c r="CD1153" s="63"/>
      <c r="CE1153" s="63"/>
      <c r="CF1153" s="63"/>
      <c r="CG1153" s="63"/>
      <c r="CH1153" s="63"/>
      <c r="CI1153" s="120"/>
      <c r="CJ1153" s="120"/>
      <c r="CK1153" s="120"/>
      <c r="CL1153" s="120"/>
      <c r="CM1153" s="120"/>
      <c r="CN1153" s="120"/>
    </row>
    <row r="1154" spans="2:92" x14ac:dyDescent="0.25">
      <c r="B1154" s="63" t="str">
        <f t="shared" si="125"/>
        <v/>
      </c>
      <c r="R1154" s="63"/>
      <c r="S1154" s="63"/>
      <c r="T1154" s="63"/>
      <c r="U1154" s="63"/>
      <c r="V1154" s="63"/>
      <c r="W1154" s="63"/>
      <c r="X1154" s="63"/>
      <c r="Y1154" s="63"/>
      <c r="Z1154" s="63"/>
      <c r="AA1154" s="63"/>
      <c r="AB1154" s="63"/>
      <c r="AC1154" s="63"/>
      <c r="AD1154" s="63"/>
      <c r="AE1154" s="63"/>
      <c r="AF1154" s="63"/>
      <c r="AG1154" s="64"/>
      <c r="AH1154" s="63"/>
      <c r="AI1154" s="63"/>
      <c r="AJ1154" s="63"/>
      <c r="AK1154" s="63"/>
      <c r="AL1154" s="63"/>
      <c r="AM1154" s="63"/>
      <c r="AN1154" s="63"/>
      <c r="AO1154" s="63"/>
      <c r="AP1154" s="63"/>
      <c r="AQ1154" s="63"/>
      <c r="AR1154" s="63"/>
      <c r="AS1154" s="63"/>
      <c r="AT1154" s="63"/>
      <c r="AU1154" s="63"/>
      <c r="AV1154" s="63"/>
      <c r="AW1154" s="63"/>
      <c r="AX1154" s="63"/>
      <c r="AY1154" s="63"/>
      <c r="AZ1154" s="63"/>
      <c r="BA1154" s="63"/>
      <c r="BB1154" s="63"/>
      <c r="BC1154" s="63"/>
      <c r="BD1154" s="63"/>
      <c r="BE1154" s="63"/>
      <c r="BF1154" s="63"/>
      <c r="BG1154" s="63"/>
      <c r="BH1154" s="63"/>
      <c r="BI1154" s="63"/>
      <c r="BJ1154" s="63"/>
      <c r="BK1154" s="63"/>
      <c r="BL1154" s="63"/>
      <c r="BM1154" s="63"/>
      <c r="BN1154" s="63"/>
      <c r="BO1154" s="63"/>
      <c r="BP1154" s="63"/>
      <c r="BQ1154" s="63"/>
      <c r="BR1154" s="63"/>
      <c r="BS1154" s="63"/>
      <c r="BT1154" s="63"/>
      <c r="BU1154" s="63"/>
      <c r="BV1154" s="63"/>
      <c r="BW1154" s="63"/>
      <c r="BX1154" s="63"/>
      <c r="BY1154" s="63"/>
      <c r="BZ1154" s="63"/>
      <c r="CA1154" s="63"/>
      <c r="CB1154" s="63"/>
      <c r="CC1154" s="63"/>
      <c r="CD1154" s="63"/>
      <c r="CE1154" s="63"/>
      <c r="CF1154" s="63"/>
      <c r="CG1154" s="63"/>
      <c r="CH1154" s="63"/>
      <c r="CI1154" s="120"/>
      <c r="CJ1154" s="120"/>
      <c r="CK1154" s="120"/>
      <c r="CL1154" s="120"/>
      <c r="CM1154" s="120"/>
      <c r="CN1154" s="120"/>
    </row>
    <row r="1155" spans="2:92" x14ac:dyDescent="0.25">
      <c r="B1155" s="63" t="str">
        <f t="shared" si="125"/>
        <v/>
      </c>
      <c r="R1155" s="63"/>
      <c r="S1155" s="63"/>
      <c r="T1155" s="63"/>
      <c r="U1155" s="63"/>
      <c r="V1155" s="63"/>
      <c r="W1155" s="63"/>
      <c r="X1155" s="63"/>
      <c r="Y1155" s="63"/>
      <c r="Z1155" s="63"/>
      <c r="AA1155" s="63"/>
      <c r="AB1155" s="63"/>
      <c r="AC1155" s="63"/>
      <c r="AD1155" s="63"/>
      <c r="AE1155" s="63"/>
      <c r="AF1155" s="63"/>
      <c r="AG1155" s="64"/>
      <c r="AH1155" s="63"/>
      <c r="AI1155" s="63"/>
      <c r="AJ1155" s="63"/>
      <c r="AK1155" s="63"/>
      <c r="AL1155" s="63"/>
      <c r="AM1155" s="63"/>
      <c r="AN1155" s="63"/>
      <c r="AO1155" s="63"/>
      <c r="AP1155" s="63"/>
      <c r="AQ1155" s="63"/>
      <c r="AR1155" s="63"/>
      <c r="AS1155" s="63"/>
      <c r="AT1155" s="63"/>
      <c r="AU1155" s="63"/>
      <c r="AV1155" s="63"/>
      <c r="AW1155" s="63"/>
      <c r="AX1155" s="63"/>
      <c r="AY1155" s="63"/>
      <c r="AZ1155" s="63"/>
      <c r="BA1155" s="63"/>
      <c r="BB1155" s="63"/>
      <c r="BC1155" s="63"/>
      <c r="BD1155" s="63"/>
      <c r="BE1155" s="63"/>
      <c r="BF1155" s="63"/>
      <c r="BG1155" s="63"/>
      <c r="BH1155" s="63"/>
      <c r="BI1155" s="63"/>
      <c r="BJ1155" s="63"/>
      <c r="BK1155" s="63"/>
      <c r="BL1155" s="63"/>
      <c r="BM1155" s="63"/>
      <c r="BN1155" s="63"/>
      <c r="BO1155" s="63"/>
      <c r="BP1155" s="63"/>
      <c r="BQ1155" s="63"/>
      <c r="BR1155" s="63"/>
      <c r="BS1155" s="63"/>
      <c r="BT1155" s="63"/>
      <c r="BU1155" s="63"/>
      <c r="BV1155" s="63"/>
      <c r="BW1155" s="63"/>
      <c r="BX1155" s="63"/>
      <c r="BY1155" s="63"/>
      <c r="BZ1155" s="63"/>
      <c r="CA1155" s="63"/>
      <c r="CB1155" s="63"/>
      <c r="CC1155" s="63"/>
      <c r="CD1155" s="63"/>
      <c r="CE1155" s="63"/>
      <c r="CF1155" s="63"/>
      <c r="CG1155" s="63"/>
      <c r="CH1155" s="63"/>
      <c r="CI1155" s="120"/>
      <c r="CJ1155" s="120"/>
      <c r="CK1155" s="120"/>
      <c r="CL1155" s="120"/>
      <c r="CM1155" s="120"/>
      <c r="CN1155" s="120"/>
    </row>
    <row r="1156" spans="2:92" x14ac:dyDescent="0.25">
      <c r="B1156" s="63" t="str">
        <f t="shared" si="125"/>
        <v/>
      </c>
      <c r="R1156" s="63"/>
      <c r="S1156" s="63"/>
      <c r="T1156" s="63"/>
      <c r="U1156" s="63"/>
      <c r="V1156" s="63"/>
      <c r="W1156" s="63"/>
      <c r="X1156" s="63"/>
      <c r="Y1156" s="63"/>
      <c r="Z1156" s="63"/>
      <c r="AA1156" s="63"/>
      <c r="AB1156" s="63"/>
      <c r="AC1156" s="63"/>
      <c r="AD1156" s="63"/>
      <c r="AE1156" s="63"/>
      <c r="AF1156" s="63"/>
      <c r="AG1156" s="64"/>
      <c r="AH1156" s="63"/>
      <c r="AI1156" s="63"/>
      <c r="AJ1156" s="63"/>
      <c r="AK1156" s="63"/>
      <c r="AL1156" s="63"/>
      <c r="AM1156" s="63"/>
      <c r="AN1156" s="63"/>
      <c r="AO1156" s="63"/>
      <c r="AP1156" s="63"/>
      <c r="AQ1156" s="63"/>
      <c r="AR1156" s="63"/>
      <c r="AS1156" s="63"/>
      <c r="AT1156" s="63"/>
      <c r="AU1156" s="63"/>
      <c r="AV1156" s="63"/>
      <c r="AW1156" s="63"/>
      <c r="AX1156" s="63"/>
      <c r="AY1156" s="63"/>
      <c r="AZ1156" s="63"/>
      <c r="BA1156" s="63"/>
      <c r="BB1156" s="63"/>
      <c r="BC1156" s="63"/>
      <c r="BD1156" s="63"/>
      <c r="BE1156" s="63"/>
      <c r="BF1156" s="63"/>
      <c r="BG1156" s="63"/>
      <c r="BH1156" s="63"/>
      <c r="BI1156" s="63"/>
      <c r="BJ1156" s="63"/>
      <c r="BK1156" s="63"/>
      <c r="BL1156" s="63"/>
      <c r="BM1156" s="63"/>
      <c r="BN1156" s="63"/>
      <c r="BO1156" s="63"/>
      <c r="BP1156" s="63"/>
      <c r="BQ1156" s="63"/>
      <c r="BR1156" s="63"/>
      <c r="BS1156" s="63"/>
      <c r="BT1156" s="63"/>
      <c r="BU1156" s="63"/>
      <c r="BV1156" s="63"/>
      <c r="BW1156" s="63"/>
      <c r="BX1156" s="63"/>
      <c r="BY1156" s="63"/>
      <c r="BZ1156" s="63"/>
      <c r="CA1156" s="63"/>
      <c r="CB1156" s="63"/>
      <c r="CC1156" s="63"/>
      <c r="CD1156" s="63"/>
      <c r="CE1156" s="63"/>
      <c r="CF1156" s="63"/>
      <c r="CG1156" s="63"/>
      <c r="CH1156" s="63"/>
      <c r="CI1156" s="120"/>
      <c r="CJ1156" s="120"/>
      <c r="CK1156" s="120"/>
      <c r="CL1156" s="120"/>
      <c r="CM1156" s="120"/>
      <c r="CN1156" s="120"/>
    </row>
    <row r="1157" spans="2:92" x14ac:dyDescent="0.25">
      <c r="B1157" s="63" t="str">
        <f t="shared" si="125"/>
        <v/>
      </c>
      <c r="R1157" s="63"/>
      <c r="S1157" s="63"/>
      <c r="T1157" s="63"/>
      <c r="U1157" s="63"/>
      <c r="V1157" s="63"/>
      <c r="W1157" s="63"/>
      <c r="X1157" s="63"/>
      <c r="Y1157" s="63"/>
      <c r="Z1157" s="63"/>
      <c r="AA1157" s="63"/>
      <c r="AB1157" s="63"/>
      <c r="AC1157" s="63"/>
      <c r="AD1157" s="63"/>
      <c r="AE1157" s="63"/>
      <c r="AF1157" s="63"/>
      <c r="AG1157" s="64"/>
      <c r="AH1157" s="63"/>
      <c r="AI1157" s="63"/>
      <c r="AJ1157" s="63"/>
      <c r="AK1157" s="63"/>
      <c r="AL1157" s="63"/>
      <c r="AM1157" s="63"/>
      <c r="AN1157" s="63"/>
      <c r="AO1157" s="63"/>
      <c r="AP1157" s="63"/>
      <c r="AQ1157" s="63"/>
      <c r="AR1157" s="63"/>
      <c r="AS1157" s="63"/>
      <c r="AT1157" s="63"/>
      <c r="AU1157" s="63"/>
      <c r="AV1157" s="63"/>
      <c r="AW1157" s="63"/>
      <c r="AX1157" s="63"/>
      <c r="AY1157" s="63"/>
      <c r="AZ1157" s="63"/>
      <c r="BA1157" s="63"/>
      <c r="BB1157" s="63"/>
      <c r="BC1157" s="63"/>
      <c r="BD1157" s="63"/>
      <c r="BE1157" s="63"/>
      <c r="BF1157" s="63"/>
      <c r="BG1157" s="63"/>
      <c r="BH1157" s="63"/>
      <c r="BI1157" s="63"/>
      <c r="BJ1157" s="63"/>
      <c r="BK1157" s="63"/>
      <c r="BL1157" s="63"/>
      <c r="BM1157" s="63"/>
      <c r="BN1157" s="63"/>
      <c r="BO1157" s="63"/>
      <c r="BP1157" s="63"/>
      <c r="BQ1157" s="63"/>
      <c r="BR1157" s="63"/>
      <c r="BS1157" s="63"/>
      <c r="BT1157" s="63"/>
      <c r="BU1157" s="63"/>
      <c r="BV1157" s="63"/>
      <c r="BW1157" s="63"/>
      <c r="BX1157" s="63"/>
      <c r="BY1157" s="63"/>
      <c r="BZ1157" s="63"/>
      <c r="CA1157" s="63"/>
      <c r="CB1157" s="63"/>
      <c r="CC1157" s="63"/>
      <c r="CD1157" s="63"/>
      <c r="CE1157" s="63"/>
      <c r="CF1157" s="63"/>
      <c r="CG1157" s="63"/>
      <c r="CH1157" s="63"/>
      <c r="CI1157" s="120"/>
      <c r="CJ1157" s="120"/>
      <c r="CK1157" s="120"/>
      <c r="CL1157" s="120"/>
      <c r="CM1157" s="120"/>
      <c r="CN1157" s="120"/>
    </row>
    <row r="1158" spans="2:92" x14ac:dyDescent="0.25">
      <c r="B1158" s="63" t="str">
        <f t="shared" si="125"/>
        <v/>
      </c>
      <c r="R1158" s="63"/>
      <c r="S1158" s="63"/>
      <c r="T1158" s="63"/>
      <c r="U1158" s="63"/>
      <c r="V1158" s="63"/>
      <c r="W1158" s="63"/>
      <c r="X1158" s="63"/>
      <c r="Y1158" s="63"/>
      <c r="Z1158" s="63"/>
      <c r="AA1158" s="63"/>
      <c r="AB1158" s="63"/>
      <c r="AC1158" s="63"/>
      <c r="AD1158" s="63"/>
      <c r="AE1158" s="63"/>
      <c r="AF1158" s="63"/>
      <c r="AG1158" s="64"/>
      <c r="AH1158" s="63"/>
      <c r="AI1158" s="63"/>
      <c r="AJ1158" s="63"/>
      <c r="AK1158" s="63"/>
      <c r="AL1158" s="63"/>
      <c r="AM1158" s="63"/>
      <c r="AN1158" s="63"/>
      <c r="AO1158" s="63"/>
      <c r="AP1158" s="63"/>
      <c r="AQ1158" s="63"/>
      <c r="AR1158" s="63"/>
      <c r="AS1158" s="63"/>
      <c r="AT1158" s="63"/>
      <c r="AU1158" s="63"/>
      <c r="AV1158" s="63"/>
      <c r="AW1158" s="63"/>
      <c r="AX1158" s="63"/>
      <c r="AY1158" s="63"/>
      <c r="AZ1158" s="63"/>
      <c r="BA1158" s="63"/>
      <c r="BB1158" s="63"/>
      <c r="BC1158" s="63"/>
      <c r="BD1158" s="63"/>
      <c r="BE1158" s="63"/>
      <c r="BF1158" s="63"/>
      <c r="BG1158" s="63"/>
      <c r="BH1158" s="63"/>
      <c r="BI1158" s="63"/>
      <c r="BJ1158" s="63"/>
      <c r="BK1158" s="63"/>
      <c r="BL1158" s="63"/>
      <c r="BM1158" s="63"/>
      <c r="BN1158" s="63"/>
      <c r="BO1158" s="63"/>
      <c r="BP1158" s="63"/>
      <c r="BQ1158" s="63"/>
      <c r="BR1158" s="63"/>
      <c r="BS1158" s="63"/>
      <c r="BT1158" s="63"/>
      <c r="BU1158" s="63"/>
      <c r="BV1158" s="63"/>
      <c r="BW1158" s="63"/>
      <c r="BX1158" s="63"/>
      <c r="BY1158" s="63"/>
      <c r="BZ1158" s="63"/>
      <c r="CA1158" s="63"/>
      <c r="CB1158" s="63"/>
      <c r="CC1158" s="63"/>
      <c r="CD1158" s="63"/>
      <c r="CE1158" s="63"/>
      <c r="CF1158" s="63"/>
      <c r="CG1158" s="63"/>
      <c r="CH1158" s="63"/>
      <c r="CI1158" s="120"/>
      <c r="CJ1158" s="120"/>
      <c r="CK1158" s="120"/>
      <c r="CL1158" s="120"/>
      <c r="CM1158" s="120"/>
      <c r="CN1158" s="120"/>
    </row>
    <row r="1159" spans="2:92" x14ac:dyDescent="0.25">
      <c r="B1159" s="63" t="str">
        <f t="shared" si="125"/>
        <v/>
      </c>
      <c r="R1159" s="63"/>
      <c r="S1159" s="63"/>
      <c r="T1159" s="63"/>
      <c r="U1159" s="63"/>
      <c r="V1159" s="63"/>
      <c r="W1159" s="63"/>
      <c r="X1159" s="63"/>
      <c r="Y1159" s="63"/>
      <c r="Z1159" s="63"/>
      <c r="AA1159" s="63"/>
      <c r="AB1159" s="63"/>
      <c r="AC1159" s="63"/>
      <c r="AD1159" s="63"/>
      <c r="AE1159" s="63"/>
      <c r="AF1159" s="63"/>
      <c r="AG1159" s="64"/>
      <c r="AH1159" s="63"/>
      <c r="AI1159" s="63"/>
      <c r="AJ1159" s="63"/>
      <c r="AK1159" s="63"/>
      <c r="AL1159" s="63"/>
      <c r="AM1159" s="63"/>
      <c r="AN1159" s="63"/>
      <c r="AO1159" s="63"/>
      <c r="AP1159" s="63"/>
      <c r="AQ1159" s="63"/>
      <c r="AR1159" s="63"/>
      <c r="AS1159" s="63"/>
      <c r="AT1159" s="63"/>
      <c r="AU1159" s="63"/>
      <c r="AV1159" s="63"/>
      <c r="AW1159" s="63"/>
      <c r="AX1159" s="63"/>
      <c r="AY1159" s="63"/>
      <c r="AZ1159" s="63"/>
      <c r="BA1159" s="63"/>
      <c r="BB1159" s="63"/>
      <c r="BC1159" s="63"/>
      <c r="BD1159" s="63"/>
      <c r="BE1159" s="63"/>
      <c r="BF1159" s="63"/>
      <c r="BG1159" s="63"/>
      <c r="BH1159" s="63"/>
      <c r="BI1159" s="63"/>
      <c r="BJ1159" s="63"/>
      <c r="BK1159" s="63"/>
      <c r="BL1159" s="63"/>
      <c r="BM1159" s="63"/>
      <c r="BN1159" s="63"/>
      <c r="BO1159" s="63"/>
      <c r="BP1159" s="63"/>
      <c r="BQ1159" s="63"/>
      <c r="BR1159" s="63"/>
      <c r="BS1159" s="63"/>
      <c r="BT1159" s="63"/>
      <c r="BU1159" s="63"/>
      <c r="BV1159" s="63"/>
      <c r="BW1159" s="63"/>
      <c r="BX1159" s="63"/>
      <c r="BY1159" s="63"/>
      <c r="BZ1159" s="63"/>
      <c r="CA1159" s="63"/>
      <c r="CB1159" s="63"/>
      <c r="CC1159" s="63"/>
      <c r="CD1159" s="63"/>
      <c r="CE1159" s="63"/>
      <c r="CF1159" s="63"/>
      <c r="CG1159" s="63"/>
      <c r="CH1159" s="63"/>
      <c r="CI1159" s="120"/>
      <c r="CJ1159" s="120"/>
      <c r="CK1159" s="120"/>
      <c r="CL1159" s="120"/>
      <c r="CM1159" s="120"/>
      <c r="CN1159" s="120"/>
    </row>
    <row r="1160" spans="2:92" x14ac:dyDescent="0.25">
      <c r="B1160" s="63" t="str">
        <f t="shared" si="125"/>
        <v/>
      </c>
      <c r="R1160" s="63"/>
      <c r="S1160" s="63"/>
      <c r="T1160" s="63"/>
      <c r="U1160" s="63"/>
      <c r="V1160" s="63"/>
      <c r="W1160" s="63"/>
      <c r="X1160" s="63"/>
      <c r="Y1160" s="63"/>
      <c r="Z1160" s="63"/>
      <c r="AA1160" s="63"/>
      <c r="AB1160" s="63"/>
      <c r="AC1160" s="63"/>
      <c r="AD1160" s="63"/>
      <c r="AE1160" s="63"/>
      <c r="AF1160" s="63"/>
      <c r="AG1160" s="64"/>
      <c r="AH1160" s="63"/>
      <c r="AI1160" s="63"/>
      <c r="AJ1160" s="63"/>
      <c r="AK1160" s="63"/>
      <c r="AL1160" s="63"/>
      <c r="AM1160" s="63"/>
      <c r="AN1160" s="63"/>
      <c r="AO1160" s="63"/>
      <c r="AP1160" s="63"/>
      <c r="AQ1160" s="63"/>
      <c r="AR1160" s="63"/>
      <c r="AS1160" s="63"/>
      <c r="AT1160" s="63"/>
      <c r="AU1160" s="63"/>
      <c r="AV1160" s="63"/>
      <c r="AW1160" s="63"/>
      <c r="AX1160" s="63"/>
      <c r="AY1160" s="63"/>
      <c r="AZ1160" s="63"/>
      <c r="BA1160" s="63"/>
      <c r="BB1160" s="63"/>
      <c r="BC1160" s="63"/>
      <c r="BD1160" s="63"/>
      <c r="BE1160" s="63"/>
      <c r="BF1160" s="63"/>
      <c r="BG1160" s="63"/>
      <c r="BH1160" s="63"/>
      <c r="BI1160" s="63"/>
      <c r="BJ1160" s="63"/>
      <c r="BK1160" s="63"/>
      <c r="BL1160" s="63"/>
      <c r="BM1160" s="63"/>
      <c r="BN1160" s="63"/>
      <c r="BO1160" s="63"/>
      <c r="BP1160" s="63"/>
      <c r="BQ1160" s="63"/>
      <c r="BR1160" s="63"/>
      <c r="BS1160" s="63"/>
      <c r="BT1160" s="63"/>
      <c r="BU1160" s="63"/>
      <c r="BV1160" s="63"/>
      <c r="BW1160" s="63"/>
      <c r="BX1160" s="63"/>
      <c r="BY1160" s="63"/>
      <c r="BZ1160" s="63"/>
      <c r="CA1160" s="63"/>
      <c r="CB1160" s="63"/>
      <c r="CC1160" s="63"/>
      <c r="CD1160" s="63"/>
      <c r="CE1160" s="63"/>
      <c r="CF1160" s="63"/>
      <c r="CG1160" s="63"/>
      <c r="CH1160" s="63"/>
      <c r="CI1160" s="120"/>
      <c r="CJ1160" s="120"/>
      <c r="CK1160" s="120"/>
      <c r="CL1160" s="120"/>
      <c r="CM1160" s="120"/>
      <c r="CN1160" s="120"/>
    </row>
    <row r="1161" spans="2:92" x14ac:dyDescent="0.25">
      <c r="B1161" s="63" t="str">
        <f t="shared" si="125"/>
        <v/>
      </c>
      <c r="R1161" s="63"/>
      <c r="S1161" s="63"/>
      <c r="T1161" s="63"/>
      <c r="U1161" s="63"/>
      <c r="V1161" s="63"/>
      <c r="W1161" s="63"/>
      <c r="X1161" s="63"/>
      <c r="Y1161" s="63"/>
      <c r="Z1161" s="63"/>
      <c r="AA1161" s="63"/>
      <c r="AB1161" s="63"/>
      <c r="AC1161" s="63"/>
      <c r="AD1161" s="63"/>
      <c r="AE1161" s="63"/>
      <c r="AF1161" s="63"/>
      <c r="AG1161" s="64"/>
      <c r="AH1161" s="63"/>
      <c r="AI1161" s="63"/>
      <c r="AJ1161" s="63"/>
      <c r="AK1161" s="63"/>
      <c r="AL1161" s="63"/>
      <c r="AM1161" s="63"/>
      <c r="AN1161" s="63"/>
      <c r="AO1161" s="63"/>
      <c r="AP1161" s="63"/>
      <c r="AQ1161" s="63"/>
      <c r="AR1161" s="63"/>
      <c r="AS1161" s="63"/>
      <c r="AT1161" s="63"/>
      <c r="AU1161" s="63"/>
      <c r="AV1161" s="63"/>
      <c r="AW1161" s="63"/>
      <c r="AX1161" s="63"/>
      <c r="AY1161" s="63"/>
      <c r="AZ1161" s="63"/>
      <c r="BA1161" s="63"/>
      <c r="BB1161" s="63"/>
      <c r="BC1161" s="63"/>
      <c r="BD1161" s="63"/>
      <c r="BE1161" s="63"/>
      <c r="BF1161" s="63"/>
      <c r="BG1161" s="63"/>
      <c r="BH1161" s="63"/>
      <c r="BI1161" s="63"/>
      <c r="BJ1161" s="63"/>
      <c r="BK1161" s="63"/>
      <c r="BL1161" s="63"/>
      <c r="BM1161" s="63"/>
      <c r="BN1161" s="63"/>
      <c r="BO1161" s="63"/>
      <c r="BP1161" s="63"/>
      <c r="BQ1161" s="63"/>
      <c r="BR1161" s="63"/>
      <c r="BS1161" s="63"/>
      <c r="BT1161" s="63"/>
      <c r="BU1161" s="63"/>
      <c r="BV1161" s="63"/>
      <c r="BW1161" s="63"/>
      <c r="BX1161" s="63"/>
      <c r="BY1161" s="63"/>
      <c r="BZ1161" s="63"/>
      <c r="CA1161" s="63"/>
      <c r="CB1161" s="63"/>
      <c r="CC1161" s="63"/>
      <c r="CD1161" s="63"/>
      <c r="CE1161" s="63"/>
      <c r="CF1161" s="63"/>
      <c r="CG1161" s="63"/>
      <c r="CH1161" s="63"/>
      <c r="CI1161" s="120"/>
      <c r="CJ1161" s="120"/>
      <c r="CK1161" s="120"/>
      <c r="CL1161" s="120"/>
      <c r="CM1161" s="120"/>
      <c r="CN1161" s="120"/>
    </row>
    <row r="1162" spans="2:92" x14ac:dyDescent="0.25">
      <c r="B1162" s="63" t="str">
        <f t="shared" si="125"/>
        <v/>
      </c>
      <c r="R1162" s="63"/>
      <c r="S1162" s="63"/>
      <c r="T1162" s="63"/>
      <c r="U1162" s="63"/>
      <c r="V1162" s="63"/>
      <c r="W1162" s="63"/>
      <c r="X1162" s="63"/>
      <c r="Y1162" s="63"/>
      <c r="Z1162" s="63"/>
      <c r="AA1162" s="63"/>
      <c r="AB1162" s="63"/>
      <c r="AC1162" s="63"/>
      <c r="AD1162" s="63"/>
      <c r="AE1162" s="63"/>
      <c r="AF1162" s="63"/>
      <c r="AG1162" s="64"/>
      <c r="AH1162" s="63"/>
      <c r="AI1162" s="63"/>
      <c r="AJ1162" s="63"/>
      <c r="AK1162" s="63"/>
      <c r="AL1162" s="63"/>
      <c r="AM1162" s="63"/>
      <c r="AN1162" s="63"/>
      <c r="AO1162" s="63"/>
      <c r="AP1162" s="63"/>
      <c r="AQ1162" s="63"/>
      <c r="AR1162" s="63"/>
      <c r="AS1162" s="63"/>
      <c r="AT1162" s="63"/>
      <c r="AU1162" s="63"/>
      <c r="AV1162" s="63"/>
      <c r="AW1162" s="63"/>
      <c r="AX1162" s="63"/>
      <c r="AY1162" s="63"/>
      <c r="AZ1162" s="63"/>
      <c r="BA1162" s="63"/>
      <c r="BB1162" s="63"/>
      <c r="BC1162" s="63"/>
      <c r="BD1162" s="63"/>
      <c r="BE1162" s="63"/>
      <c r="BF1162" s="63"/>
      <c r="BG1162" s="63"/>
      <c r="BH1162" s="63"/>
      <c r="BI1162" s="63"/>
      <c r="BJ1162" s="63"/>
      <c r="BK1162" s="63"/>
      <c r="BL1162" s="63"/>
      <c r="BM1162" s="63"/>
      <c r="BN1162" s="63"/>
      <c r="BO1162" s="63"/>
      <c r="BP1162" s="63"/>
      <c r="BQ1162" s="63"/>
      <c r="BR1162" s="63"/>
      <c r="BS1162" s="63"/>
      <c r="BT1162" s="63"/>
      <c r="BU1162" s="63"/>
      <c r="BV1162" s="63"/>
      <c r="BW1162" s="63"/>
      <c r="BX1162" s="63"/>
      <c r="BY1162" s="63"/>
      <c r="BZ1162" s="63"/>
      <c r="CA1162" s="63"/>
      <c r="CB1162" s="63"/>
      <c r="CC1162" s="63"/>
      <c r="CD1162" s="63"/>
      <c r="CE1162" s="63"/>
      <c r="CF1162" s="63"/>
      <c r="CG1162" s="63"/>
      <c r="CH1162" s="63"/>
      <c r="CI1162" s="120"/>
      <c r="CJ1162" s="120"/>
      <c r="CK1162" s="120"/>
      <c r="CL1162" s="120"/>
      <c r="CM1162" s="120"/>
      <c r="CN1162" s="120"/>
    </row>
    <row r="1163" spans="2:92" x14ac:dyDescent="0.25">
      <c r="B1163" s="63" t="str">
        <f t="shared" si="125"/>
        <v/>
      </c>
      <c r="R1163" s="63"/>
      <c r="S1163" s="63"/>
      <c r="T1163" s="63"/>
      <c r="U1163" s="63"/>
      <c r="V1163" s="63"/>
      <c r="W1163" s="63"/>
      <c r="X1163" s="63"/>
      <c r="Y1163" s="63"/>
      <c r="Z1163" s="63"/>
      <c r="AA1163" s="63"/>
      <c r="AB1163" s="63"/>
      <c r="AC1163" s="63"/>
      <c r="AD1163" s="63"/>
      <c r="AE1163" s="63"/>
      <c r="AF1163" s="63"/>
      <c r="AG1163" s="64"/>
      <c r="AH1163" s="63"/>
      <c r="AI1163" s="63"/>
      <c r="AJ1163" s="63"/>
      <c r="AK1163" s="63"/>
      <c r="AL1163" s="63"/>
      <c r="AM1163" s="63"/>
      <c r="AN1163" s="63"/>
      <c r="AO1163" s="63"/>
      <c r="AP1163" s="63"/>
      <c r="AQ1163" s="63"/>
      <c r="AR1163" s="63"/>
      <c r="AS1163" s="63"/>
      <c r="AT1163" s="63"/>
      <c r="AU1163" s="63"/>
      <c r="AV1163" s="63"/>
      <c r="AW1163" s="63"/>
      <c r="AX1163" s="63"/>
      <c r="AY1163" s="63"/>
      <c r="AZ1163" s="63"/>
      <c r="BA1163" s="63"/>
      <c r="BB1163" s="63"/>
      <c r="BC1163" s="63"/>
      <c r="BD1163" s="63"/>
      <c r="BE1163" s="63"/>
      <c r="BF1163" s="63"/>
      <c r="BG1163" s="63"/>
      <c r="BH1163" s="63"/>
      <c r="BI1163" s="63"/>
      <c r="BJ1163" s="63"/>
      <c r="BK1163" s="63"/>
      <c r="BL1163" s="63"/>
      <c r="BM1163" s="63"/>
      <c r="BN1163" s="63"/>
      <c r="BO1163" s="63"/>
      <c r="BP1163" s="63"/>
      <c r="BQ1163" s="63"/>
      <c r="BR1163" s="63"/>
      <c r="BS1163" s="63"/>
      <c r="BT1163" s="63"/>
      <c r="BU1163" s="63"/>
      <c r="BV1163" s="63"/>
      <c r="BW1163" s="63"/>
      <c r="BX1163" s="63"/>
      <c r="BY1163" s="63"/>
      <c r="BZ1163" s="63"/>
      <c r="CA1163" s="63"/>
      <c r="CB1163" s="63"/>
      <c r="CC1163" s="63"/>
      <c r="CD1163" s="63"/>
      <c r="CE1163" s="63"/>
      <c r="CF1163" s="63"/>
      <c r="CG1163" s="63"/>
      <c r="CH1163" s="63"/>
      <c r="CI1163" s="120"/>
      <c r="CJ1163" s="120"/>
      <c r="CK1163" s="120"/>
      <c r="CL1163" s="120"/>
      <c r="CM1163" s="120"/>
      <c r="CN1163" s="120"/>
    </row>
    <row r="1164" spans="2:92" x14ac:dyDescent="0.25">
      <c r="B1164" s="63" t="str">
        <f t="shared" si="125"/>
        <v/>
      </c>
      <c r="R1164" s="63"/>
      <c r="S1164" s="63"/>
      <c r="T1164" s="63"/>
      <c r="U1164" s="63"/>
      <c r="V1164" s="63"/>
      <c r="W1164" s="63"/>
      <c r="X1164" s="63"/>
      <c r="Y1164" s="63"/>
      <c r="Z1164" s="63"/>
      <c r="AA1164" s="63"/>
      <c r="AB1164" s="63"/>
      <c r="AC1164" s="63"/>
      <c r="AD1164" s="63"/>
      <c r="AE1164" s="63"/>
      <c r="AF1164" s="63"/>
      <c r="AG1164" s="64"/>
      <c r="AH1164" s="63"/>
      <c r="AI1164" s="63"/>
      <c r="AJ1164" s="63"/>
      <c r="AK1164" s="63"/>
      <c r="AL1164" s="63"/>
      <c r="AM1164" s="63"/>
      <c r="AN1164" s="63"/>
      <c r="AO1164" s="63"/>
      <c r="AP1164" s="63"/>
      <c r="AQ1164" s="63"/>
      <c r="AR1164" s="63"/>
      <c r="AS1164" s="63"/>
      <c r="AT1164" s="63"/>
      <c r="AU1164" s="63"/>
      <c r="AV1164" s="63"/>
      <c r="AW1164" s="63"/>
      <c r="AX1164" s="63"/>
      <c r="AY1164" s="63"/>
      <c r="AZ1164" s="63"/>
      <c r="BA1164" s="63"/>
      <c r="BB1164" s="63"/>
      <c r="BC1164" s="63"/>
      <c r="BD1164" s="63"/>
      <c r="BE1164" s="63"/>
      <c r="BF1164" s="63"/>
      <c r="BG1164" s="63"/>
      <c r="BH1164" s="63"/>
      <c r="BI1164" s="63"/>
      <c r="BJ1164" s="63"/>
      <c r="BK1164" s="63"/>
      <c r="BL1164" s="63"/>
      <c r="BM1164" s="63"/>
      <c r="BN1164" s="63"/>
      <c r="BO1164" s="63"/>
      <c r="BP1164" s="63"/>
      <c r="BQ1164" s="63"/>
      <c r="BR1164" s="63"/>
      <c r="BS1164" s="63"/>
      <c r="BT1164" s="63"/>
      <c r="BU1164" s="63"/>
      <c r="BV1164" s="63"/>
      <c r="BW1164" s="63"/>
      <c r="BX1164" s="63"/>
      <c r="BY1164" s="63"/>
      <c r="BZ1164" s="63"/>
      <c r="CA1164" s="63"/>
      <c r="CB1164" s="63"/>
      <c r="CC1164" s="63"/>
      <c r="CD1164" s="63"/>
      <c r="CE1164" s="63"/>
      <c r="CF1164" s="63"/>
      <c r="CG1164" s="63"/>
      <c r="CH1164" s="63"/>
      <c r="CI1164" s="120"/>
      <c r="CJ1164" s="120"/>
      <c r="CK1164" s="120"/>
      <c r="CL1164" s="120"/>
      <c r="CM1164" s="120"/>
      <c r="CN1164" s="120"/>
    </row>
    <row r="1165" spans="2:92" x14ac:dyDescent="0.25">
      <c r="B1165" s="63" t="str">
        <f t="shared" si="125"/>
        <v/>
      </c>
      <c r="R1165" s="63"/>
      <c r="S1165" s="63"/>
      <c r="T1165" s="63"/>
      <c r="U1165" s="63"/>
      <c r="V1165" s="63"/>
      <c r="W1165" s="63"/>
      <c r="X1165" s="63"/>
      <c r="Y1165" s="63"/>
      <c r="Z1165" s="63"/>
      <c r="AA1165" s="63"/>
      <c r="AB1165" s="63"/>
      <c r="AC1165" s="63"/>
      <c r="AD1165" s="63"/>
      <c r="AE1165" s="63"/>
      <c r="AF1165" s="63"/>
      <c r="AG1165" s="64"/>
      <c r="AH1165" s="63"/>
      <c r="AI1165" s="63"/>
      <c r="AJ1165" s="63"/>
      <c r="AK1165" s="63"/>
      <c r="AL1165" s="63"/>
      <c r="AM1165" s="63"/>
      <c r="AN1165" s="63"/>
      <c r="AO1165" s="63"/>
      <c r="AP1165" s="63"/>
      <c r="AQ1165" s="63"/>
      <c r="AR1165" s="63"/>
      <c r="AS1165" s="63"/>
      <c r="AT1165" s="63"/>
      <c r="AU1165" s="63"/>
      <c r="AV1165" s="63"/>
      <c r="AW1165" s="63"/>
      <c r="AX1165" s="63"/>
      <c r="AY1165" s="63"/>
      <c r="AZ1165" s="63"/>
      <c r="BA1165" s="63"/>
      <c r="BB1165" s="63"/>
      <c r="BC1165" s="63"/>
      <c r="BD1165" s="63"/>
      <c r="BE1165" s="63"/>
      <c r="BF1165" s="63"/>
      <c r="BG1165" s="63"/>
      <c r="BH1165" s="63"/>
      <c r="BI1165" s="63"/>
      <c r="BJ1165" s="63"/>
      <c r="BK1165" s="63"/>
      <c r="BL1165" s="63"/>
      <c r="BM1165" s="63"/>
      <c r="BN1165" s="63"/>
      <c r="BO1165" s="63"/>
      <c r="BP1165" s="63"/>
      <c r="BQ1165" s="63"/>
      <c r="BR1165" s="63"/>
      <c r="BS1165" s="63"/>
      <c r="BT1165" s="63"/>
      <c r="BU1165" s="63"/>
      <c r="BV1165" s="63"/>
      <c r="BW1165" s="63"/>
      <c r="BX1165" s="63"/>
      <c r="BY1165" s="63"/>
      <c r="BZ1165" s="63"/>
      <c r="CA1165" s="63"/>
      <c r="CB1165" s="63"/>
      <c r="CC1165" s="63"/>
      <c r="CD1165" s="63"/>
      <c r="CE1165" s="63"/>
      <c r="CF1165" s="63"/>
      <c r="CG1165" s="63"/>
      <c r="CH1165" s="63"/>
      <c r="CI1165" s="120"/>
      <c r="CJ1165" s="120"/>
      <c r="CK1165" s="120"/>
      <c r="CL1165" s="120"/>
      <c r="CM1165" s="120"/>
      <c r="CN1165" s="120"/>
    </row>
    <row r="1166" spans="2:92" x14ac:dyDescent="0.25">
      <c r="B1166" s="63" t="str">
        <f t="shared" si="125"/>
        <v/>
      </c>
      <c r="R1166" s="63"/>
      <c r="S1166" s="63"/>
      <c r="T1166" s="63"/>
      <c r="U1166" s="63"/>
      <c r="V1166" s="63"/>
      <c r="W1166" s="63"/>
      <c r="X1166" s="63"/>
      <c r="Y1166" s="63"/>
      <c r="Z1166" s="63"/>
      <c r="AA1166" s="63"/>
      <c r="AB1166" s="63"/>
      <c r="AC1166" s="63"/>
      <c r="AD1166" s="63"/>
      <c r="AE1166" s="63"/>
      <c r="AF1166" s="63"/>
      <c r="AG1166" s="64"/>
      <c r="AH1166" s="63"/>
      <c r="AI1166" s="63"/>
      <c r="AJ1166" s="63"/>
      <c r="AK1166" s="63"/>
      <c r="AL1166" s="63"/>
      <c r="AM1166" s="63"/>
      <c r="AN1166" s="63"/>
      <c r="AO1166" s="63"/>
      <c r="AP1166" s="63"/>
      <c r="AQ1166" s="63"/>
      <c r="AR1166" s="63"/>
      <c r="AS1166" s="63"/>
      <c r="AT1166" s="63"/>
      <c r="AU1166" s="63"/>
      <c r="AV1166" s="63"/>
      <c r="AW1166" s="63"/>
      <c r="AX1166" s="63"/>
      <c r="AY1166" s="63"/>
      <c r="AZ1166" s="63"/>
      <c r="BA1166" s="63"/>
      <c r="BB1166" s="63"/>
      <c r="BC1166" s="63"/>
      <c r="BD1166" s="63"/>
      <c r="BE1166" s="63"/>
      <c r="BF1166" s="63"/>
      <c r="BG1166" s="63"/>
      <c r="BH1166" s="63"/>
      <c r="BI1166" s="63"/>
      <c r="BJ1166" s="63"/>
      <c r="BK1166" s="63"/>
      <c r="BL1166" s="63"/>
      <c r="BM1166" s="63"/>
      <c r="BN1166" s="63"/>
      <c r="BO1166" s="63"/>
      <c r="BP1166" s="63"/>
      <c r="BQ1166" s="63"/>
      <c r="BR1166" s="63"/>
      <c r="BS1166" s="63"/>
      <c r="BT1166" s="63"/>
      <c r="BU1166" s="63"/>
      <c r="BV1166" s="63"/>
      <c r="BW1166" s="63"/>
      <c r="BX1166" s="63"/>
      <c r="BY1166" s="63"/>
      <c r="BZ1166" s="63"/>
      <c r="CA1166" s="63"/>
      <c r="CB1166" s="63"/>
      <c r="CC1166" s="63"/>
      <c r="CD1166" s="63"/>
      <c r="CE1166" s="63"/>
      <c r="CF1166" s="63"/>
      <c r="CG1166" s="63"/>
      <c r="CH1166" s="63"/>
      <c r="CI1166" s="120"/>
      <c r="CJ1166" s="120"/>
      <c r="CK1166" s="120"/>
      <c r="CL1166" s="120"/>
      <c r="CM1166" s="120"/>
      <c r="CN1166" s="120"/>
    </row>
    <row r="1167" spans="2:92" x14ac:dyDescent="0.25">
      <c r="B1167" s="63" t="str">
        <f t="shared" si="125"/>
        <v/>
      </c>
      <c r="R1167" s="63"/>
      <c r="S1167" s="63"/>
      <c r="T1167" s="63"/>
      <c r="U1167" s="63"/>
      <c r="V1167" s="63"/>
      <c r="W1167" s="63"/>
      <c r="X1167" s="63"/>
      <c r="Y1167" s="63"/>
      <c r="Z1167" s="63"/>
      <c r="AA1167" s="63"/>
      <c r="AB1167" s="63"/>
      <c r="AC1167" s="63"/>
      <c r="AD1167" s="63"/>
      <c r="AE1167" s="63"/>
      <c r="AF1167" s="63"/>
      <c r="AG1167" s="64"/>
      <c r="AH1167" s="63"/>
      <c r="AI1167" s="63"/>
      <c r="AJ1167" s="63"/>
      <c r="AK1167" s="63"/>
      <c r="AL1167" s="63"/>
      <c r="AM1167" s="63"/>
      <c r="AN1167" s="63"/>
      <c r="AO1167" s="63"/>
      <c r="AP1167" s="63"/>
      <c r="AQ1167" s="63"/>
      <c r="AR1167" s="63"/>
      <c r="AS1167" s="63"/>
      <c r="AT1167" s="63"/>
      <c r="AU1167" s="63"/>
      <c r="AV1167" s="63"/>
      <c r="AW1167" s="63"/>
      <c r="AX1167" s="63"/>
      <c r="AY1167" s="63"/>
      <c r="AZ1167" s="63"/>
      <c r="BA1167" s="63"/>
      <c r="BB1167" s="63"/>
      <c r="BC1167" s="63"/>
      <c r="BD1167" s="63"/>
      <c r="BE1167" s="63"/>
      <c r="BF1167" s="63"/>
      <c r="BG1167" s="63"/>
      <c r="BH1167" s="63"/>
      <c r="BI1167" s="63"/>
      <c r="BJ1167" s="63"/>
      <c r="BK1167" s="63"/>
      <c r="BL1167" s="63"/>
      <c r="BM1167" s="63"/>
      <c r="BN1167" s="63"/>
      <c r="BO1167" s="63"/>
      <c r="BP1167" s="63"/>
      <c r="BQ1167" s="63"/>
      <c r="BR1167" s="63"/>
      <c r="BS1167" s="63"/>
      <c r="BT1167" s="63"/>
      <c r="BU1167" s="63"/>
      <c r="BV1167" s="63"/>
      <c r="BW1167" s="63"/>
      <c r="BX1167" s="63"/>
      <c r="BY1167" s="63"/>
      <c r="BZ1167" s="63"/>
      <c r="CA1167" s="63"/>
      <c r="CB1167" s="63"/>
      <c r="CC1167" s="63"/>
      <c r="CD1167" s="63"/>
      <c r="CE1167" s="63"/>
      <c r="CF1167" s="63"/>
      <c r="CG1167" s="63"/>
      <c r="CH1167" s="63"/>
      <c r="CI1167" s="120"/>
      <c r="CJ1167" s="120"/>
      <c r="CK1167" s="120"/>
      <c r="CL1167" s="120"/>
      <c r="CM1167" s="120"/>
      <c r="CN1167" s="120"/>
    </row>
    <row r="1168" spans="2:92" x14ac:dyDescent="0.25">
      <c r="B1168" s="63" t="str">
        <f t="shared" si="125"/>
        <v/>
      </c>
      <c r="R1168" s="63"/>
      <c r="S1168" s="63"/>
      <c r="T1168" s="63"/>
      <c r="U1168" s="63"/>
      <c r="V1168" s="63"/>
      <c r="W1168" s="63"/>
      <c r="X1168" s="63"/>
      <c r="Y1168" s="63"/>
      <c r="Z1168" s="63"/>
      <c r="AA1168" s="63"/>
      <c r="AB1168" s="63"/>
      <c r="AC1168" s="63"/>
      <c r="AD1168" s="63"/>
      <c r="AE1168" s="63"/>
      <c r="AF1168" s="63"/>
      <c r="AG1168" s="64"/>
      <c r="AH1168" s="63"/>
      <c r="AI1168" s="63"/>
      <c r="AJ1168" s="63"/>
      <c r="AK1168" s="63"/>
      <c r="AL1168" s="63"/>
      <c r="AM1168" s="63"/>
      <c r="AN1168" s="63"/>
      <c r="AO1168" s="63"/>
      <c r="AP1168" s="63"/>
      <c r="AQ1168" s="63"/>
      <c r="AR1168" s="63"/>
      <c r="AS1168" s="63"/>
      <c r="AT1168" s="63"/>
      <c r="AU1168" s="63"/>
      <c r="AV1168" s="63"/>
      <c r="AW1168" s="63"/>
      <c r="AX1168" s="63"/>
      <c r="AY1168" s="63"/>
      <c r="AZ1168" s="63"/>
      <c r="BA1168" s="63"/>
      <c r="BB1168" s="63"/>
      <c r="BC1168" s="63"/>
      <c r="BD1168" s="63"/>
      <c r="BE1168" s="63"/>
      <c r="BF1168" s="63"/>
      <c r="BG1168" s="63"/>
      <c r="BH1168" s="63"/>
      <c r="BI1168" s="63"/>
      <c r="BJ1168" s="63"/>
      <c r="BK1168" s="63"/>
      <c r="BL1168" s="63"/>
      <c r="BM1168" s="63"/>
      <c r="BN1168" s="63"/>
      <c r="BO1168" s="63"/>
      <c r="BP1168" s="63"/>
      <c r="BQ1168" s="63"/>
      <c r="BR1168" s="63"/>
      <c r="BS1168" s="63"/>
      <c r="BT1168" s="63"/>
      <c r="BU1168" s="63"/>
      <c r="BV1168" s="63"/>
      <c r="BW1168" s="63"/>
      <c r="BX1168" s="63"/>
      <c r="BY1168" s="63"/>
      <c r="BZ1168" s="63"/>
      <c r="CA1168" s="63"/>
      <c r="CB1168" s="63"/>
      <c r="CC1168" s="63"/>
      <c r="CD1168" s="63"/>
      <c r="CE1168" s="63"/>
      <c r="CF1168" s="63"/>
      <c r="CG1168" s="63"/>
      <c r="CH1168" s="63"/>
      <c r="CI1168" s="120"/>
      <c r="CJ1168" s="120"/>
      <c r="CK1168" s="120"/>
      <c r="CL1168" s="120"/>
      <c r="CM1168" s="120"/>
      <c r="CN1168" s="120"/>
    </row>
    <row r="1169" spans="2:92" x14ac:dyDescent="0.25">
      <c r="B1169" s="63" t="str">
        <f t="shared" si="125"/>
        <v/>
      </c>
      <c r="R1169" s="63"/>
      <c r="S1169" s="63"/>
      <c r="T1169" s="63"/>
      <c r="U1169" s="63"/>
      <c r="V1169" s="63"/>
      <c r="W1169" s="63"/>
      <c r="X1169" s="63"/>
      <c r="Y1169" s="63"/>
      <c r="Z1169" s="63"/>
      <c r="AA1169" s="63"/>
      <c r="AB1169" s="63"/>
      <c r="AC1169" s="63"/>
      <c r="AD1169" s="63"/>
      <c r="AE1169" s="63"/>
      <c r="AF1169" s="63"/>
      <c r="AG1169" s="64"/>
      <c r="AH1169" s="63"/>
      <c r="AI1169" s="63"/>
      <c r="AJ1169" s="63"/>
      <c r="AK1169" s="63"/>
      <c r="AL1169" s="63"/>
      <c r="AM1169" s="63"/>
      <c r="AN1169" s="63"/>
      <c r="AO1169" s="63"/>
      <c r="AP1169" s="63"/>
      <c r="AQ1169" s="63"/>
      <c r="AR1169" s="63"/>
      <c r="AS1169" s="63"/>
      <c r="AT1169" s="63"/>
      <c r="AU1169" s="63"/>
      <c r="AV1169" s="63"/>
      <c r="AW1169" s="63"/>
      <c r="AX1169" s="63"/>
      <c r="AY1169" s="63"/>
      <c r="AZ1169" s="63"/>
      <c r="BA1169" s="63"/>
      <c r="BB1169" s="63"/>
      <c r="BC1169" s="63"/>
      <c r="BD1169" s="63"/>
      <c r="BE1169" s="63"/>
      <c r="BF1169" s="63"/>
      <c r="BG1169" s="63"/>
      <c r="BH1169" s="63"/>
      <c r="BI1169" s="63"/>
      <c r="BJ1169" s="63"/>
      <c r="BK1169" s="63"/>
      <c r="BL1169" s="63"/>
      <c r="BM1169" s="63"/>
      <c r="BN1169" s="63"/>
      <c r="BO1169" s="63"/>
      <c r="BP1169" s="63"/>
      <c r="BQ1169" s="63"/>
      <c r="BR1169" s="63"/>
      <c r="BS1169" s="63"/>
      <c r="BT1169" s="63"/>
      <c r="BU1169" s="63"/>
      <c r="BV1169" s="63"/>
      <c r="BW1169" s="63"/>
      <c r="BX1169" s="63"/>
      <c r="BY1169" s="63"/>
      <c r="BZ1169" s="63"/>
      <c r="CA1169" s="63"/>
      <c r="CB1169" s="63"/>
      <c r="CC1169" s="63"/>
      <c r="CD1169" s="63"/>
      <c r="CE1169" s="63"/>
      <c r="CF1169" s="63"/>
      <c r="CG1169" s="63"/>
      <c r="CH1169" s="63"/>
      <c r="CI1169" s="120"/>
      <c r="CJ1169" s="120"/>
      <c r="CK1169" s="120"/>
      <c r="CL1169" s="120"/>
      <c r="CM1169" s="120"/>
      <c r="CN1169" s="120"/>
    </row>
    <row r="1170" spans="2:92" x14ac:dyDescent="0.25">
      <c r="B1170" s="63" t="str">
        <f t="shared" si="125"/>
        <v/>
      </c>
      <c r="R1170" s="63"/>
      <c r="S1170" s="63"/>
      <c r="T1170" s="63"/>
      <c r="U1170" s="63"/>
      <c r="V1170" s="63"/>
      <c r="W1170" s="63"/>
      <c r="X1170" s="63"/>
      <c r="Y1170" s="63"/>
      <c r="Z1170" s="63"/>
      <c r="AA1170" s="63"/>
      <c r="AB1170" s="63"/>
      <c r="AC1170" s="63"/>
      <c r="AD1170" s="63"/>
      <c r="AE1170" s="63"/>
      <c r="AF1170" s="63"/>
      <c r="AG1170" s="64"/>
      <c r="AH1170" s="63"/>
      <c r="AI1170" s="63"/>
      <c r="AJ1170" s="63"/>
      <c r="AK1170" s="63"/>
      <c r="AL1170" s="63"/>
      <c r="AM1170" s="63"/>
      <c r="AN1170" s="63"/>
      <c r="AO1170" s="63"/>
      <c r="AP1170" s="63"/>
      <c r="AQ1170" s="63"/>
      <c r="AR1170" s="63"/>
      <c r="AS1170" s="63"/>
      <c r="AT1170" s="63"/>
      <c r="AU1170" s="63"/>
      <c r="AV1170" s="63"/>
      <c r="AW1170" s="63"/>
      <c r="AX1170" s="63"/>
      <c r="AY1170" s="63"/>
      <c r="AZ1170" s="63"/>
      <c r="BA1170" s="63"/>
      <c r="BB1170" s="63"/>
      <c r="BC1170" s="63"/>
      <c r="BD1170" s="63"/>
      <c r="BE1170" s="63"/>
      <c r="BF1170" s="63"/>
      <c r="BG1170" s="63"/>
      <c r="BH1170" s="63"/>
      <c r="BI1170" s="63"/>
      <c r="BJ1170" s="63"/>
      <c r="BK1170" s="63"/>
      <c r="BL1170" s="63"/>
      <c r="BM1170" s="63"/>
      <c r="BN1170" s="63"/>
      <c r="BO1170" s="63"/>
      <c r="BP1170" s="63"/>
      <c r="BQ1170" s="63"/>
      <c r="BR1170" s="63"/>
      <c r="BS1170" s="63"/>
      <c r="BT1170" s="63"/>
      <c r="BU1170" s="63"/>
      <c r="BV1170" s="63"/>
      <c r="BW1170" s="63"/>
      <c r="BX1170" s="63"/>
      <c r="BY1170" s="63"/>
      <c r="BZ1170" s="63"/>
      <c r="CA1170" s="63"/>
      <c r="CB1170" s="63"/>
      <c r="CC1170" s="63"/>
      <c r="CD1170" s="63"/>
      <c r="CE1170" s="63"/>
      <c r="CF1170" s="63"/>
      <c r="CG1170" s="63"/>
      <c r="CH1170" s="63"/>
      <c r="CI1170" s="120"/>
      <c r="CJ1170" s="120"/>
      <c r="CK1170" s="120"/>
      <c r="CL1170" s="120"/>
      <c r="CM1170" s="120"/>
      <c r="CN1170" s="120"/>
    </row>
    <row r="1171" spans="2:92" x14ac:dyDescent="0.25">
      <c r="B1171" s="63" t="str">
        <f t="shared" si="125"/>
        <v/>
      </c>
      <c r="R1171" s="63"/>
      <c r="S1171" s="63"/>
      <c r="T1171" s="63"/>
      <c r="U1171" s="63"/>
      <c r="V1171" s="63"/>
      <c r="W1171" s="63"/>
      <c r="X1171" s="63"/>
      <c r="Y1171" s="63"/>
      <c r="Z1171" s="63"/>
      <c r="AA1171" s="63"/>
      <c r="AB1171" s="63"/>
      <c r="AC1171" s="63"/>
      <c r="AD1171" s="63"/>
      <c r="AE1171" s="63"/>
      <c r="AF1171" s="63"/>
      <c r="AG1171" s="64"/>
      <c r="AH1171" s="63"/>
      <c r="AI1171" s="63"/>
      <c r="AJ1171" s="63"/>
      <c r="AK1171" s="63"/>
      <c r="AL1171" s="63"/>
      <c r="AM1171" s="63"/>
      <c r="AN1171" s="63"/>
      <c r="AO1171" s="63"/>
      <c r="AP1171" s="63"/>
      <c r="AQ1171" s="63"/>
      <c r="AR1171" s="63"/>
      <c r="AS1171" s="63"/>
      <c r="AT1171" s="63"/>
      <c r="AU1171" s="63"/>
      <c r="AV1171" s="63"/>
      <c r="AW1171" s="63"/>
      <c r="AX1171" s="63"/>
      <c r="AY1171" s="63"/>
      <c r="AZ1171" s="63"/>
      <c r="BA1171" s="63"/>
      <c r="BB1171" s="63"/>
      <c r="BC1171" s="63"/>
      <c r="BD1171" s="63"/>
      <c r="BE1171" s="63"/>
      <c r="BF1171" s="63"/>
      <c r="BG1171" s="63"/>
      <c r="BH1171" s="63"/>
      <c r="BI1171" s="63"/>
      <c r="BJ1171" s="63"/>
      <c r="BK1171" s="63"/>
      <c r="BL1171" s="63"/>
      <c r="BM1171" s="63"/>
      <c r="BN1171" s="63"/>
      <c r="BO1171" s="63"/>
      <c r="BP1171" s="63"/>
      <c r="BQ1171" s="63"/>
      <c r="BR1171" s="63"/>
      <c r="BS1171" s="63"/>
      <c r="BT1171" s="63"/>
      <c r="BU1171" s="63"/>
      <c r="BV1171" s="63"/>
      <c r="BW1171" s="63"/>
      <c r="BX1171" s="63"/>
      <c r="BY1171" s="63"/>
      <c r="BZ1171" s="63"/>
      <c r="CA1171" s="63"/>
      <c r="CB1171" s="63"/>
      <c r="CC1171" s="63"/>
      <c r="CD1171" s="63"/>
      <c r="CE1171" s="63"/>
      <c r="CF1171" s="63"/>
      <c r="CG1171" s="63"/>
      <c r="CH1171" s="63"/>
      <c r="CI1171" s="120"/>
      <c r="CJ1171" s="120"/>
      <c r="CK1171" s="120"/>
      <c r="CL1171" s="120"/>
      <c r="CM1171" s="120"/>
      <c r="CN1171" s="120"/>
    </row>
    <row r="1172" spans="2:92" x14ac:dyDescent="0.25">
      <c r="B1172" s="63" t="str">
        <f t="shared" si="125"/>
        <v/>
      </c>
      <c r="R1172" s="63"/>
      <c r="S1172" s="63"/>
      <c r="T1172" s="63"/>
      <c r="U1172" s="63"/>
      <c r="V1172" s="63"/>
      <c r="W1172" s="63"/>
      <c r="X1172" s="63"/>
      <c r="Y1172" s="63"/>
      <c r="Z1172" s="63"/>
      <c r="AA1172" s="63"/>
      <c r="AB1172" s="63"/>
      <c r="AC1172" s="63"/>
      <c r="AD1172" s="63"/>
      <c r="AE1172" s="63"/>
      <c r="AF1172" s="63"/>
      <c r="AG1172" s="64"/>
      <c r="AH1172" s="63"/>
      <c r="AI1172" s="63"/>
      <c r="AJ1172" s="63"/>
      <c r="AK1172" s="63"/>
      <c r="AL1172" s="63"/>
      <c r="AM1172" s="63"/>
      <c r="AN1172" s="63"/>
      <c r="AO1172" s="63"/>
      <c r="AP1172" s="63"/>
      <c r="AQ1172" s="63"/>
      <c r="AR1172" s="63"/>
      <c r="AS1172" s="63"/>
      <c r="AT1172" s="63"/>
      <c r="AU1172" s="63"/>
      <c r="AV1172" s="63"/>
      <c r="AW1172" s="63"/>
      <c r="AX1172" s="63"/>
      <c r="AY1172" s="63"/>
      <c r="AZ1172" s="63"/>
      <c r="BA1172" s="63"/>
      <c r="BB1172" s="63"/>
      <c r="BC1172" s="63"/>
      <c r="BD1172" s="63"/>
      <c r="BE1172" s="63"/>
      <c r="BF1172" s="63"/>
      <c r="BG1172" s="63"/>
      <c r="BH1172" s="63"/>
      <c r="BI1172" s="63"/>
      <c r="BJ1172" s="63"/>
      <c r="BK1172" s="63"/>
      <c r="BL1172" s="63"/>
      <c r="BM1172" s="63"/>
      <c r="BN1172" s="63"/>
      <c r="BO1172" s="63"/>
      <c r="BP1172" s="63"/>
      <c r="BQ1172" s="63"/>
      <c r="BR1172" s="63"/>
      <c r="BS1172" s="63"/>
      <c r="BT1172" s="63"/>
      <c r="BU1172" s="63"/>
      <c r="BV1172" s="63"/>
      <c r="BW1172" s="63"/>
      <c r="BX1172" s="63"/>
      <c r="BY1172" s="63"/>
      <c r="BZ1172" s="63"/>
      <c r="CA1172" s="63"/>
      <c r="CB1172" s="63"/>
      <c r="CC1172" s="63"/>
      <c r="CD1172" s="63"/>
      <c r="CE1172" s="63"/>
      <c r="CF1172" s="63"/>
      <c r="CG1172" s="63"/>
      <c r="CH1172" s="63"/>
      <c r="CI1172" s="120"/>
      <c r="CJ1172" s="120"/>
      <c r="CK1172" s="120"/>
      <c r="CL1172" s="120"/>
      <c r="CM1172" s="120"/>
      <c r="CN1172" s="120"/>
    </row>
    <row r="1173" spans="2:92" x14ac:dyDescent="0.25">
      <c r="B1173" s="63" t="str">
        <f t="shared" si="125"/>
        <v/>
      </c>
      <c r="R1173" s="63"/>
      <c r="S1173" s="63"/>
      <c r="T1173" s="63"/>
      <c r="U1173" s="63"/>
      <c r="V1173" s="63"/>
      <c r="W1173" s="63"/>
      <c r="X1173" s="63"/>
      <c r="Y1173" s="63"/>
      <c r="Z1173" s="63"/>
      <c r="AA1173" s="63"/>
      <c r="AB1173" s="63"/>
      <c r="AC1173" s="63"/>
      <c r="AD1173" s="63"/>
      <c r="AE1173" s="63"/>
      <c r="AF1173" s="63"/>
      <c r="AG1173" s="64"/>
      <c r="AH1173" s="63"/>
      <c r="AI1173" s="63"/>
      <c r="AJ1173" s="63"/>
      <c r="AK1173" s="63"/>
      <c r="AL1173" s="63"/>
      <c r="AM1173" s="63"/>
      <c r="AN1173" s="63"/>
      <c r="AO1173" s="63"/>
      <c r="AP1173" s="63"/>
      <c r="AQ1173" s="63"/>
      <c r="AR1173" s="63"/>
      <c r="AS1173" s="63"/>
      <c r="AT1173" s="63"/>
      <c r="AU1173" s="63"/>
      <c r="AV1173" s="63"/>
      <c r="AW1173" s="63"/>
      <c r="AX1173" s="63"/>
      <c r="AY1173" s="63"/>
      <c r="AZ1173" s="63"/>
      <c r="BA1173" s="63"/>
      <c r="BB1173" s="63"/>
      <c r="BC1173" s="63"/>
      <c r="BD1173" s="63"/>
      <c r="BE1173" s="63"/>
      <c r="BF1173" s="63"/>
      <c r="BG1173" s="63"/>
      <c r="BH1173" s="63"/>
      <c r="BI1173" s="63"/>
      <c r="BJ1173" s="63"/>
      <c r="BK1173" s="63"/>
      <c r="BL1173" s="63"/>
      <c r="BM1173" s="63"/>
      <c r="BN1173" s="63"/>
      <c r="BO1173" s="63"/>
      <c r="BP1173" s="63"/>
      <c r="BQ1173" s="63"/>
      <c r="BR1173" s="63"/>
      <c r="BS1173" s="63"/>
      <c r="BT1173" s="63"/>
      <c r="BU1173" s="63"/>
      <c r="BV1173" s="63"/>
      <c r="BW1173" s="63"/>
      <c r="BX1173" s="63"/>
      <c r="BY1173" s="63"/>
      <c r="BZ1173" s="63"/>
      <c r="CA1173" s="63"/>
      <c r="CB1173" s="63"/>
      <c r="CC1173" s="63"/>
      <c r="CD1173" s="63"/>
      <c r="CE1173" s="63"/>
      <c r="CF1173" s="63"/>
      <c r="CG1173" s="63"/>
      <c r="CH1173" s="63"/>
      <c r="CI1173" s="120"/>
      <c r="CJ1173" s="120"/>
      <c r="CK1173" s="120"/>
      <c r="CL1173" s="120"/>
      <c r="CM1173" s="120"/>
      <c r="CN1173" s="120"/>
    </row>
    <row r="1174" spans="2:92" x14ac:dyDescent="0.25">
      <c r="B1174" s="63" t="str">
        <f t="shared" si="125"/>
        <v/>
      </c>
      <c r="R1174" s="63"/>
      <c r="S1174" s="63"/>
      <c r="T1174" s="63"/>
      <c r="U1174" s="63"/>
      <c r="V1174" s="63"/>
      <c r="W1174" s="63"/>
      <c r="X1174" s="63"/>
      <c r="Y1174" s="63"/>
      <c r="Z1174" s="63"/>
      <c r="AA1174" s="63"/>
      <c r="AB1174" s="63"/>
      <c r="AC1174" s="63"/>
      <c r="AD1174" s="63"/>
      <c r="AE1174" s="63"/>
      <c r="AF1174" s="63"/>
      <c r="AG1174" s="64"/>
      <c r="AH1174" s="63"/>
      <c r="AI1174" s="63"/>
      <c r="AJ1174" s="63"/>
      <c r="AK1174" s="63"/>
      <c r="AL1174" s="63"/>
      <c r="AM1174" s="63"/>
      <c r="AN1174" s="63"/>
      <c r="AO1174" s="63"/>
      <c r="AP1174" s="63"/>
      <c r="AQ1174" s="63"/>
      <c r="AR1174" s="63"/>
      <c r="AS1174" s="63"/>
      <c r="AT1174" s="63"/>
      <c r="AU1174" s="63"/>
      <c r="AV1174" s="63"/>
      <c r="AW1174" s="63"/>
      <c r="AX1174" s="63"/>
      <c r="AY1174" s="63"/>
      <c r="AZ1174" s="63"/>
      <c r="BA1174" s="63"/>
      <c r="BB1174" s="63"/>
      <c r="BC1174" s="63"/>
      <c r="BD1174" s="63"/>
      <c r="BE1174" s="63"/>
      <c r="BF1174" s="63"/>
      <c r="BG1174" s="63"/>
      <c r="BH1174" s="63"/>
      <c r="BI1174" s="63"/>
      <c r="BJ1174" s="63"/>
      <c r="BK1174" s="63"/>
      <c r="BL1174" s="63"/>
      <c r="BM1174" s="63"/>
      <c r="BN1174" s="63"/>
      <c r="BO1174" s="63"/>
      <c r="BP1174" s="63"/>
      <c r="BQ1174" s="63"/>
      <c r="BR1174" s="63"/>
      <c r="BS1174" s="63"/>
      <c r="BT1174" s="63"/>
      <c r="BU1174" s="63"/>
      <c r="BV1174" s="63"/>
      <c r="BW1174" s="63"/>
      <c r="BX1174" s="63"/>
      <c r="BY1174" s="63"/>
      <c r="BZ1174" s="63"/>
      <c r="CA1174" s="63"/>
      <c r="CB1174" s="63"/>
      <c r="CC1174" s="63"/>
      <c r="CD1174" s="63"/>
      <c r="CE1174" s="63"/>
      <c r="CF1174" s="63"/>
      <c r="CG1174" s="63"/>
      <c r="CH1174" s="63"/>
      <c r="CI1174" s="120"/>
      <c r="CJ1174" s="120"/>
      <c r="CK1174" s="120"/>
      <c r="CL1174" s="120"/>
      <c r="CM1174" s="120"/>
      <c r="CN1174" s="120"/>
    </row>
    <row r="1175" spans="2:92" x14ac:dyDescent="0.25">
      <c r="B1175" s="63" t="str">
        <f t="shared" si="125"/>
        <v/>
      </c>
      <c r="R1175" s="63"/>
      <c r="S1175" s="63"/>
      <c r="T1175" s="63"/>
      <c r="U1175" s="63"/>
      <c r="V1175" s="63"/>
      <c r="W1175" s="63"/>
      <c r="X1175" s="63"/>
      <c r="Y1175" s="63"/>
      <c r="Z1175" s="63"/>
      <c r="AA1175" s="63"/>
      <c r="AB1175" s="63"/>
      <c r="AC1175" s="63"/>
      <c r="AD1175" s="63"/>
      <c r="AE1175" s="63"/>
      <c r="AF1175" s="63"/>
      <c r="AG1175" s="64"/>
      <c r="AH1175" s="63"/>
      <c r="AI1175" s="63"/>
      <c r="AJ1175" s="63"/>
      <c r="AK1175" s="63"/>
      <c r="AL1175" s="63"/>
      <c r="AM1175" s="63"/>
      <c r="AN1175" s="63"/>
      <c r="AO1175" s="63"/>
      <c r="AP1175" s="63"/>
      <c r="AQ1175" s="63"/>
      <c r="AR1175" s="63"/>
      <c r="AS1175" s="63"/>
      <c r="AT1175" s="63"/>
      <c r="AU1175" s="63"/>
      <c r="AV1175" s="63"/>
      <c r="AW1175" s="63"/>
      <c r="AX1175" s="63"/>
      <c r="AY1175" s="63"/>
      <c r="AZ1175" s="63"/>
      <c r="BA1175" s="63"/>
      <c r="BB1175" s="63"/>
      <c r="BC1175" s="63"/>
      <c r="BD1175" s="63"/>
      <c r="BE1175" s="63"/>
      <c r="BF1175" s="63"/>
      <c r="BG1175" s="63"/>
      <c r="BH1175" s="63"/>
      <c r="BI1175" s="63"/>
      <c r="BJ1175" s="63"/>
      <c r="BK1175" s="63"/>
      <c r="BL1175" s="63"/>
      <c r="BM1175" s="63"/>
      <c r="BN1175" s="63"/>
      <c r="BO1175" s="63"/>
      <c r="BP1175" s="63"/>
      <c r="BQ1175" s="63"/>
      <c r="BR1175" s="63"/>
      <c r="BS1175" s="63"/>
      <c r="BT1175" s="63"/>
      <c r="BU1175" s="63"/>
      <c r="BV1175" s="63"/>
      <c r="BW1175" s="63"/>
      <c r="BX1175" s="63"/>
      <c r="BY1175" s="63"/>
      <c r="BZ1175" s="63"/>
      <c r="CA1175" s="63"/>
      <c r="CB1175" s="63"/>
      <c r="CC1175" s="63"/>
      <c r="CD1175" s="63"/>
      <c r="CE1175" s="63"/>
      <c r="CF1175" s="63"/>
      <c r="CG1175" s="63"/>
      <c r="CH1175" s="63"/>
      <c r="CI1175" s="120"/>
      <c r="CJ1175" s="120"/>
      <c r="CK1175" s="120"/>
      <c r="CL1175" s="120"/>
      <c r="CM1175" s="120"/>
      <c r="CN1175" s="120"/>
    </row>
    <row r="1176" spans="2:92" x14ac:dyDescent="0.25">
      <c r="B1176" s="63" t="str">
        <f t="shared" si="125"/>
        <v/>
      </c>
      <c r="R1176" s="63"/>
      <c r="S1176" s="63"/>
      <c r="T1176" s="63"/>
      <c r="U1176" s="63"/>
      <c r="V1176" s="63"/>
      <c r="W1176" s="63"/>
      <c r="X1176" s="63"/>
      <c r="Y1176" s="63"/>
      <c r="Z1176" s="63"/>
      <c r="AA1176" s="63"/>
      <c r="AB1176" s="63"/>
      <c r="AC1176" s="63"/>
      <c r="AD1176" s="63"/>
      <c r="AE1176" s="63"/>
      <c r="AF1176" s="63"/>
      <c r="AG1176" s="64"/>
      <c r="AH1176" s="63"/>
      <c r="AI1176" s="63"/>
      <c r="AJ1176" s="63"/>
      <c r="AK1176" s="63"/>
      <c r="AL1176" s="63"/>
      <c r="AM1176" s="63"/>
      <c r="AN1176" s="63"/>
      <c r="AO1176" s="63"/>
      <c r="AP1176" s="63"/>
      <c r="AQ1176" s="63"/>
      <c r="AR1176" s="63"/>
      <c r="AS1176" s="63"/>
      <c r="AT1176" s="63"/>
      <c r="AU1176" s="63"/>
      <c r="AV1176" s="63"/>
      <c r="AW1176" s="63"/>
      <c r="AX1176" s="63"/>
      <c r="AY1176" s="63"/>
      <c r="AZ1176" s="63"/>
      <c r="BA1176" s="63"/>
      <c r="BB1176" s="63"/>
      <c r="BC1176" s="63"/>
      <c r="BD1176" s="63"/>
      <c r="BE1176" s="63"/>
      <c r="BF1176" s="63"/>
      <c r="BG1176" s="63"/>
      <c r="BH1176" s="63"/>
      <c r="BI1176" s="63"/>
      <c r="BJ1176" s="63"/>
      <c r="BK1176" s="63"/>
      <c r="BL1176" s="63"/>
      <c r="BM1176" s="63"/>
      <c r="BN1176" s="63"/>
      <c r="BO1176" s="63"/>
      <c r="BP1176" s="63"/>
      <c r="BQ1176" s="63"/>
      <c r="BR1176" s="63"/>
      <c r="BS1176" s="63"/>
      <c r="BT1176" s="63"/>
      <c r="BU1176" s="63"/>
      <c r="BV1176" s="63"/>
      <c r="BW1176" s="63"/>
      <c r="BX1176" s="63"/>
      <c r="BY1176" s="63"/>
      <c r="BZ1176" s="63"/>
      <c r="CA1176" s="63"/>
      <c r="CB1176" s="63"/>
      <c r="CC1176" s="63"/>
      <c r="CD1176" s="63"/>
      <c r="CE1176" s="63"/>
      <c r="CF1176" s="63"/>
      <c r="CG1176" s="63"/>
      <c r="CH1176" s="63"/>
      <c r="CI1176" s="120"/>
      <c r="CJ1176" s="120"/>
      <c r="CK1176" s="120"/>
      <c r="CL1176" s="120"/>
      <c r="CM1176" s="120"/>
      <c r="CN1176" s="120"/>
    </row>
    <row r="1177" spans="2:92" x14ac:dyDescent="0.25">
      <c r="B1177" s="63" t="str">
        <f t="shared" si="125"/>
        <v/>
      </c>
      <c r="R1177" s="63"/>
      <c r="S1177" s="63"/>
      <c r="T1177" s="63"/>
      <c r="U1177" s="63"/>
      <c r="V1177" s="63"/>
      <c r="W1177" s="63"/>
      <c r="X1177" s="63"/>
      <c r="Y1177" s="63"/>
      <c r="Z1177" s="63"/>
      <c r="AA1177" s="63"/>
      <c r="AB1177" s="63"/>
      <c r="AC1177" s="63"/>
      <c r="AD1177" s="63"/>
      <c r="AE1177" s="63"/>
      <c r="AF1177" s="63"/>
      <c r="AG1177" s="64"/>
      <c r="AH1177" s="63"/>
      <c r="AI1177" s="63"/>
      <c r="AJ1177" s="63"/>
      <c r="AK1177" s="63"/>
      <c r="AL1177" s="63"/>
      <c r="AM1177" s="63"/>
      <c r="AN1177" s="63"/>
      <c r="AO1177" s="63"/>
      <c r="AP1177" s="63"/>
      <c r="AQ1177" s="63"/>
      <c r="AR1177" s="63"/>
      <c r="AS1177" s="63"/>
      <c r="AT1177" s="63"/>
      <c r="AU1177" s="63"/>
      <c r="AV1177" s="63"/>
      <c r="AW1177" s="63"/>
      <c r="AX1177" s="63"/>
      <c r="AY1177" s="63"/>
      <c r="AZ1177" s="63"/>
      <c r="BA1177" s="63"/>
      <c r="BB1177" s="63"/>
      <c r="BC1177" s="63"/>
      <c r="BD1177" s="63"/>
      <c r="BE1177" s="63"/>
      <c r="BF1177" s="63"/>
      <c r="BG1177" s="63"/>
      <c r="BH1177" s="63"/>
      <c r="BI1177" s="63"/>
      <c r="BJ1177" s="63"/>
      <c r="BK1177" s="63"/>
      <c r="BL1177" s="63"/>
      <c r="BM1177" s="63"/>
      <c r="BN1177" s="63"/>
      <c r="BO1177" s="63"/>
      <c r="BP1177" s="63"/>
      <c r="BQ1177" s="63"/>
      <c r="BR1177" s="63"/>
      <c r="BS1177" s="63"/>
      <c r="BT1177" s="63"/>
      <c r="BU1177" s="63"/>
      <c r="BV1177" s="63"/>
      <c r="BW1177" s="63"/>
      <c r="BX1177" s="63"/>
      <c r="BY1177" s="63"/>
      <c r="BZ1177" s="63"/>
      <c r="CA1177" s="63"/>
      <c r="CB1177" s="63"/>
      <c r="CC1177" s="63"/>
      <c r="CD1177" s="63"/>
      <c r="CE1177" s="63"/>
      <c r="CF1177" s="63"/>
      <c r="CG1177" s="63"/>
      <c r="CH1177" s="63"/>
      <c r="CI1177" s="120"/>
      <c r="CJ1177" s="120"/>
      <c r="CK1177" s="120"/>
      <c r="CL1177" s="120"/>
      <c r="CM1177" s="120"/>
      <c r="CN1177" s="120"/>
    </row>
    <row r="1178" spans="2:92" x14ac:dyDescent="0.25">
      <c r="B1178" s="63" t="str">
        <f t="shared" si="125"/>
        <v/>
      </c>
      <c r="R1178" s="63"/>
      <c r="S1178" s="63"/>
      <c r="T1178" s="63"/>
      <c r="U1178" s="63"/>
      <c r="V1178" s="63"/>
      <c r="W1178" s="63"/>
      <c r="X1178" s="63"/>
      <c r="Y1178" s="63"/>
      <c r="Z1178" s="63"/>
      <c r="AA1178" s="63"/>
      <c r="AB1178" s="63"/>
      <c r="AC1178" s="63"/>
      <c r="AD1178" s="63"/>
      <c r="AE1178" s="63"/>
      <c r="AF1178" s="63"/>
      <c r="AG1178" s="64"/>
      <c r="AH1178" s="63"/>
      <c r="AI1178" s="63"/>
      <c r="AJ1178" s="63"/>
      <c r="AK1178" s="63"/>
      <c r="AL1178" s="63"/>
      <c r="AM1178" s="63"/>
      <c r="AN1178" s="63"/>
      <c r="AO1178" s="63"/>
      <c r="AP1178" s="63"/>
      <c r="AQ1178" s="63"/>
      <c r="AR1178" s="63"/>
      <c r="AS1178" s="63"/>
      <c r="AT1178" s="63"/>
      <c r="AU1178" s="63"/>
      <c r="AV1178" s="63"/>
      <c r="AW1178" s="63"/>
      <c r="AX1178" s="63"/>
      <c r="AY1178" s="63"/>
      <c r="AZ1178" s="63"/>
      <c r="BA1178" s="63"/>
      <c r="BB1178" s="63"/>
      <c r="BC1178" s="63"/>
      <c r="BD1178" s="63"/>
      <c r="BE1178" s="63"/>
      <c r="BF1178" s="63"/>
      <c r="BG1178" s="63"/>
      <c r="BH1178" s="63"/>
      <c r="BI1178" s="63"/>
      <c r="BJ1178" s="63"/>
      <c r="BK1178" s="63"/>
      <c r="BL1178" s="63"/>
      <c r="BM1178" s="63"/>
      <c r="BN1178" s="63"/>
      <c r="BO1178" s="63"/>
      <c r="BP1178" s="63"/>
      <c r="BQ1178" s="63"/>
      <c r="BR1178" s="63"/>
      <c r="BS1178" s="63"/>
      <c r="BT1178" s="63"/>
      <c r="BU1178" s="63"/>
      <c r="BV1178" s="63"/>
      <c r="BW1178" s="63"/>
      <c r="BX1178" s="63"/>
      <c r="BY1178" s="63"/>
      <c r="BZ1178" s="63"/>
      <c r="CA1178" s="63"/>
      <c r="CB1178" s="63"/>
      <c r="CC1178" s="63"/>
      <c r="CD1178" s="63"/>
      <c r="CE1178" s="63"/>
      <c r="CF1178" s="63"/>
      <c r="CG1178" s="63"/>
      <c r="CH1178" s="63"/>
      <c r="CI1178" s="120"/>
      <c r="CJ1178" s="120"/>
      <c r="CK1178" s="120"/>
      <c r="CL1178" s="120"/>
      <c r="CM1178" s="120"/>
      <c r="CN1178" s="120"/>
    </row>
    <row r="1179" spans="2:92" x14ac:dyDescent="0.25">
      <c r="B1179" s="63" t="str">
        <f t="shared" si="125"/>
        <v/>
      </c>
      <c r="R1179" s="63"/>
      <c r="S1179" s="63"/>
      <c r="T1179" s="63"/>
      <c r="U1179" s="63"/>
      <c r="V1179" s="63"/>
      <c r="W1179" s="63"/>
      <c r="X1179" s="63"/>
      <c r="Y1179" s="63"/>
      <c r="Z1179" s="63"/>
      <c r="AA1179" s="63"/>
      <c r="AB1179" s="63"/>
      <c r="AC1179" s="63"/>
      <c r="AD1179" s="63"/>
      <c r="AE1179" s="63"/>
      <c r="AF1179" s="63"/>
      <c r="AG1179" s="64"/>
      <c r="AH1179" s="63"/>
      <c r="AI1179" s="63"/>
      <c r="AJ1179" s="63"/>
      <c r="AK1179" s="63"/>
      <c r="AL1179" s="63"/>
      <c r="AM1179" s="63"/>
      <c r="AN1179" s="63"/>
      <c r="AO1179" s="63"/>
      <c r="AP1179" s="63"/>
      <c r="AQ1179" s="63"/>
      <c r="AR1179" s="63"/>
      <c r="AS1179" s="63"/>
      <c r="AT1179" s="63"/>
      <c r="AU1179" s="63"/>
      <c r="AV1179" s="63"/>
      <c r="AW1179" s="63"/>
      <c r="AX1179" s="63"/>
      <c r="AY1179" s="63"/>
      <c r="AZ1179" s="63"/>
      <c r="BA1179" s="63"/>
      <c r="BB1179" s="63"/>
      <c r="BC1179" s="63"/>
      <c r="BD1179" s="63"/>
      <c r="BE1179" s="63"/>
      <c r="BF1179" s="63"/>
      <c r="BG1179" s="63"/>
      <c r="BH1179" s="63"/>
      <c r="BI1179" s="63"/>
      <c r="BJ1179" s="63"/>
      <c r="BK1179" s="63"/>
      <c r="BL1179" s="63"/>
      <c r="BM1179" s="63"/>
      <c r="BN1179" s="63"/>
      <c r="BO1179" s="63"/>
      <c r="BP1179" s="63"/>
      <c r="BQ1179" s="63"/>
      <c r="BR1179" s="63"/>
      <c r="BS1179" s="63"/>
      <c r="BT1179" s="63"/>
      <c r="BU1179" s="63"/>
      <c r="BV1179" s="63"/>
      <c r="BW1179" s="63"/>
      <c r="BX1179" s="63"/>
      <c r="BY1179" s="63"/>
      <c r="BZ1179" s="63"/>
      <c r="CA1179" s="63"/>
      <c r="CB1179" s="63"/>
      <c r="CC1179" s="63"/>
      <c r="CD1179" s="63"/>
      <c r="CE1179" s="63"/>
      <c r="CF1179" s="63"/>
      <c r="CG1179" s="63"/>
      <c r="CH1179" s="63"/>
      <c r="CI1179" s="120"/>
      <c r="CJ1179" s="120"/>
      <c r="CK1179" s="120"/>
      <c r="CL1179" s="120"/>
      <c r="CM1179" s="120"/>
      <c r="CN1179" s="120"/>
    </row>
    <row r="1180" spans="2:92" x14ac:dyDescent="0.25">
      <c r="B1180" s="63" t="str">
        <f t="shared" si="125"/>
        <v/>
      </c>
      <c r="R1180" s="63"/>
      <c r="S1180" s="63"/>
      <c r="T1180" s="63"/>
      <c r="U1180" s="63"/>
      <c r="V1180" s="63"/>
      <c r="W1180" s="63"/>
      <c r="X1180" s="63"/>
      <c r="Y1180" s="63"/>
      <c r="Z1180" s="63"/>
      <c r="AA1180" s="63"/>
      <c r="AB1180" s="63"/>
      <c r="AC1180" s="63"/>
      <c r="AD1180" s="63"/>
      <c r="AE1180" s="63"/>
      <c r="AF1180" s="63"/>
      <c r="AG1180" s="64"/>
      <c r="AH1180" s="63"/>
      <c r="AI1180" s="63"/>
      <c r="AJ1180" s="63"/>
      <c r="AK1180" s="63"/>
      <c r="AL1180" s="63"/>
      <c r="AM1180" s="63"/>
      <c r="AN1180" s="63"/>
      <c r="AO1180" s="63"/>
      <c r="AP1180" s="63"/>
      <c r="AQ1180" s="63"/>
      <c r="AR1180" s="63"/>
      <c r="AS1180" s="63"/>
      <c r="AT1180" s="63"/>
      <c r="AU1180" s="63"/>
      <c r="AV1180" s="63"/>
      <c r="AW1180" s="63"/>
      <c r="AX1180" s="63"/>
      <c r="AY1180" s="63"/>
      <c r="AZ1180" s="63"/>
      <c r="BA1180" s="63"/>
      <c r="BB1180" s="63"/>
      <c r="BC1180" s="63"/>
      <c r="BD1180" s="63"/>
      <c r="BE1180" s="63"/>
      <c r="BF1180" s="63"/>
      <c r="BG1180" s="63"/>
      <c r="BH1180" s="63"/>
      <c r="BI1180" s="63"/>
      <c r="BJ1180" s="63"/>
      <c r="BK1180" s="63"/>
      <c r="BL1180" s="63"/>
      <c r="BM1180" s="63"/>
      <c r="BN1180" s="63"/>
      <c r="BO1180" s="63"/>
      <c r="BP1180" s="63"/>
      <c r="BQ1180" s="63"/>
      <c r="BR1180" s="63"/>
      <c r="BS1180" s="63"/>
      <c r="BT1180" s="63"/>
      <c r="BU1180" s="63"/>
      <c r="BV1180" s="63"/>
      <c r="BW1180" s="63"/>
      <c r="BX1180" s="63"/>
      <c r="BY1180" s="63"/>
      <c r="BZ1180" s="63"/>
      <c r="CA1180" s="63"/>
      <c r="CB1180" s="63"/>
      <c r="CC1180" s="63"/>
      <c r="CD1180" s="63"/>
      <c r="CE1180" s="63"/>
      <c r="CF1180" s="63"/>
      <c r="CG1180" s="63"/>
      <c r="CH1180" s="63"/>
      <c r="CI1180" s="120"/>
      <c r="CJ1180" s="120"/>
      <c r="CK1180" s="120"/>
      <c r="CL1180" s="120"/>
      <c r="CM1180" s="120"/>
      <c r="CN1180" s="120"/>
    </row>
    <row r="1181" spans="2:92" x14ac:dyDescent="0.25">
      <c r="B1181" s="63" t="str">
        <f t="shared" si="125"/>
        <v/>
      </c>
      <c r="R1181" s="63"/>
      <c r="S1181" s="63"/>
      <c r="T1181" s="63"/>
      <c r="U1181" s="63"/>
      <c r="V1181" s="63"/>
      <c r="W1181" s="63"/>
      <c r="X1181" s="63"/>
      <c r="Y1181" s="63"/>
      <c r="Z1181" s="63"/>
      <c r="AA1181" s="63"/>
      <c r="AB1181" s="63"/>
      <c r="AC1181" s="63"/>
      <c r="AD1181" s="63"/>
      <c r="AE1181" s="63"/>
      <c r="AF1181" s="63"/>
      <c r="AG1181" s="64"/>
      <c r="AH1181" s="63"/>
      <c r="AI1181" s="63"/>
      <c r="AJ1181" s="63"/>
      <c r="AK1181" s="63"/>
      <c r="AL1181" s="63"/>
      <c r="AM1181" s="63"/>
      <c r="AN1181" s="63"/>
      <c r="AO1181" s="63"/>
      <c r="AP1181" s="63"/>
      <c r="AQ1181" s="63"/>
      <c r="AR1181" s="63"/>
      <c r="AS1181" s="63"/>
      <c r="AT1181" s="63"/>
      <c r="AU1181" s="63"/>
      <c r="AV1181" s="63"/>
      <c r="AW1181" s="63"/>
      <c r="AX1181" s="63"/>
      <c r="AY1181" s="63"/>
      <c r="AZ1181" s="63"/>
      <c r="BA1181" s="63"/>
      <c r="BB1181" s="63"/>
      <c r="BC1181" s="63"/>
      <c r="BD1181" s="63"/>
      <c r="BE1181" s="63"/>
      <c r="BF1181" s="63"/>
      <c r="BG1181" s="63"/>
      <c r="BH1181" s="63"/>
      <c r="BI1181" s="63"/>
      <c r="BJ1181" s="63"/>
      <c r="BK1181" s="63"/>
      <c r="BL1181" s="63"/>
      <c r="BM1181" s="63"/>
      <c r="BN1181" s="63"/>
      <c r="BO1181" s="63"/>
      <c r="BP1181" s="63"/>
      <c r="BQ1181" s="63"/>
      <c r="BR1181" s="63"/>
      <c r="BS1181" s="63"/>
      <c r="BT1181" s="63"/>
      <c r="BU1181" s="63"/>
      <c r="BV1181" s="63"/>
      <c r="BW1181" s="63"/>
      <c r="BX1181" s="63"/>
      <c r="BY1181" s="63"/>
      <c r="BZ1181" s="63"/>
      <c r="CA1181" s="63"/>
      <c r="CB1181" s="63"/>
      <c r="CC1181" s="63"/>
      <c r="CD1181" s="63"/>
      <c r="CE1181" s="63"/>
      <c r="CF1181" s="63"/>
      <c r="CG1181" s="63"/>
      <c r="CH1181" s="63"/>
      <c r="CI1181" s="120"/>
      <c r="CJ1181" s="120"/>
      <c r="CK1181" s="120"/>
      <c r="CL1181" s="120"/>
      <c r="CM1181" s="120"/>
      <c r="CN1181" s="120"/>
    </row>
    <row r="1182" spans="2:92" x14ac:dyDescent="0.25">
      <c r="B1182" s="63" t="str">
        <f t="shared" si="125"/>
        <v/>
      </c>
      <c r="R1182" s="63"/>
      <c r="S1182" s="63"/>
      <c r="T1182" s="63"/>
      <c r="U1182" s="63"/>
      <c r="V1182" s="63"/>
      <c r="W1182" s="63"/>
      <c r="X1182" s="63"/>
      <c r="Y1182" s="63"/>
      <c r="Z1182" s="63"/>
      <c r="AA1182" s="63"/>
      <c r="AB1182" s="63"/>
      <c r="AC1182" s="63"/>
      <c r="AD1182" s="63"/>
      <c r="AE1182" s="63"/>
      <c r="AF1182" s="63"/>
      <c r="AG1182" s="64"/>
      <c r="AH1182" s="63"/>
      <c r="AI1182" s="63"/>
      <c r="AJ1182" s="63"/>
      <c r="AK1182" s="63"/>
      <c r="AL1182" s="63"/>
      <c r="AM1182" s="63"/>
      <c r="AN1182" s="63"/>
      <c r="AO1182" s="63"/>
      <c r="AP1182" s="63"/>
      <c r="AQ1182" s="63"/>
      <c r="AR1182" s="63"/>
      <c r="AS1182" s="63"/>
      <c r="AT1182" s="63"/>
      <c r="AU1182" s="63"/>
      <c r="AV1182" s="63"/>
      <c r="AW1182" s="63"/>
      <c r="AX1182" s="63"/>
      <c r="AY1182" s="63"/>
      <c r="AZ1182" s="63"/>
      <c r="BA1182" s="63"/>
      <c r="BB1182" s="63"/>
      <c r="BC1182" s="63"/>
      <c r="BD1182" s="63"/>
      <c r="BE1182" s="63"/>
      <c r="BF1182" s="63"/>
      <c r="BG1182" s="63"/>
      <c r="BH1182" s="63"/>
      <c r="BI1182" s="63"/>
      <c r="BJ1182" s="63"/>
      <c r="BK1182" s="63"/>
      <c r="BL1182" s="63"/>
      <c r="BM1182" s="63"/>
      <c r="BN1182" s="63"/>
      <c r="BO1182" s="63"/>
      <c r="BP1182" s="63"/>
      <c r="BQ1182" s="63"/>
      <c r="BR1182" s="63"/>
      <c r="BS1182" s="63"/>
      <c r="BT1182" s="63"/>
      <c r="BU1182" s="63"/>
      <c r="BV1182" s="63"/>
      <c r="BW1182" s="63"/>
      <c r="BX1182" s="63"/>
      <c r="BY1182" s="63"/>
      <c r="BZ1182" s="63"/>
      <c r="CA1182" s="63"/>
      <c r="CB1182" s="63"/>
      <c r="CC1182" s="63"/>
      <c r="CD1182" s="63"/>
      <c r="CE1182" s="63"/>
      <c r="CF1182" s="63"/>
      <c r="CG1182" s="63"/>
      <c r="CH1182" s="63"/>
      <c r="CI1182" s="120"/>
      <c r="CJ1182" s="120"/>
      <c r="CK1182" s="120"/>
      <c r="CL1182" s="120"/>
      <c r="CM1182" s="120"/>
      <c r="CN1182" s="120"/>
    </row>
    <row r="1183" spans="2:92" x14ac:dyDescent="0.25">
      <c r="B1183" s="63" t="str">
        <f t="shared" si="125"/>
        <v/>
      </c>
      <c r="R1183" s="63"/>
      <c r="S1183" s="63"/>
      <c r="T1183" s="63"/>
      <c r="U1183" s="63"/>
      <c r="V1183" s="63"/>
      <c r="W1183" s="63"/>
      <c r="X1183" s="63"/>
      <c r="Y1183" s="63"/>
      <c r="Z1183" s="63"/>
      <c r="AA1183" s="63"/>
      <c r="AB1183" s="63"/>
      <c r="AC1183" s="63"/>
      <c r="AD1183" s="63"/>
      <c r="AE1183" s="63"/>
      <c r="AF1183" s="63"/>
      <c r="AG1183" s="64"/>
      <c r="AH1183" s="63"/>
      <c r="AI1183" s="63"/>
      <c r="AJ1183" s="63"/>
      <c r="AK1183" s="63"/>
      <c r="AL1183" s="63"/>
      <c r="AM1183" s="63"/>
      <c r="AN1183" s="63"/>
      <c r="AO1183" s="63"/>
      <c r="AP1183" s="63"/>
      <c r="AQ1183" s="63"/>
      <c r="AR1183" s="63"/>
      <c r="AS1183" s="63"/>
      <c r="AT1183" s="63"/>
      <c r="AU1183" s="63"/>
      <c r="AV1183" s="63"/>
      <c r="AW1183" s="63"/>
      <c r="AX1183" s="63"/>
      <c r="AY1183" s="63"/>
      <c r="AZ1183" s="63"/>
      <c r="BA1183" s="63"/>
      <c r="BB1183" s="63"/>
      <c r="BC1183" s="63"/>
      <c r="BD1183" s="63"/>
      <c r="BE1183" s="63"/>
      <c r="BF1183" s="63"/>
      <c r="BG1183" s="63"/>
      <c r="BH1183" s="63"/>
      <c r="BI1183" s="63"/>
      <c r="BJ1183" s="63"/>
      <c r="BK1183" s="63"/>
      <c r="BL1183" s="63"/>
      <c r="BM1183" s="63"/>
      <c r="BN1183" s="63"/>
      <c r="BO1183" s="63"/>
      <c r="BP1183" s="63"/>
      <c r="BQ1183" s="63"/>
      <c r="BR1183" s="63"/>
      <c r="BS1183" s="63"/>
      <c r="BT1183" s="63"/>
      <c r="BU1183" s="63"/>
      <c r="BV1183" s="63"/>
      <c r="BW1183" s="63"/>
      <c r="BX1183" s="63"/>
      <c r="BY1183" s="63"/>
      <c r="BZ1183" s="63"/>
      <c r="CA1183" s="63"/>
      <c r="CB1183" s="63"/>
      <c r="CC1183" s="63"/>
      <c r="CD1183" s="63"/>
      <c r="CE1183" s="63"/>
      <c r="CF1183" s="63"/>
      <c r="CG1183" s="63"/>
      <c r="CH1183" s="63"/>
      <c r="CI1183" s="120"/>
      <c r="CJ1183" s="120"/>
      <c r="CK1183" s="120"/>
      <c r="CL1183" s="120"/>
      <c r="CM1183" s="120"/>
      <c r="CN1183" s="120"/>
    </row>
    <row r="1184" spans="2:92" x14ac:dyDescent="0.25">
      <c r="B1184" s="63" t="str">
        <f t="shared" si="125"/>
        <v/>
      </c>
      <c r="R1184" s="63"/>
      <c r="S1184" s="63"/>
      <c r="T1184" s="63"/>
      <c r="U1184" s="63"/>
      <c r="V1184" s="63"/>
      <c r="W1184" s="63"/>
      <c r="X1184" s="63"/>
      <c r="Y1184" s="63"/>
      <c r="Z1184" s="63"/>
      <c r="AA1184" s="63"/>
      <c r="AB1184" s="63"/>
      <c r="AC1184" s="63"/>
      <c r="AD1184" s="63"/>
      <c r="AE1184" s="63"/>
      <c r="AF1184" s="63"/>
      <c r="AG1184" s="64"/>
      <c r="AH1184" s="63"/>
      <c r="AI1184" s="63"/>
      <c r="AJ1184" s="63"/>
      <c r="AK1184" s="63"/>
      <c r="AL1184" s="63"/>
      <c r="AM1184" s="63"/>
      <c r="AN1184" s="63"/>
      <c r="AO1184" s="63"/>
      <c r="AP1184" s="63"/>
      <c r="AQ1184" s="63"/>
      <c r="AR1184" s="63"/>
      <c r="AS1184" s="63"/>
      <c r="AT1184" s="63"/>
      <c r="AU1184" s="63"/>
      <c r="AV1184" s="63"/>
      <c r="AW1184" s="63"/>
      <c r="AX1184" s="63"/>
      <c r="AY1184" s="63"/>
      <c r="AZ1184" s="63"/>
      <c r="BA1184" s="63"/>
      <c r="BB1184" s="63"/>
      <c r="BC1184" s="63"/>
      <c r="BD1184" s="63"/>
      <c r="BE1184" s="63"/>
      <c r="BF1184" s="63"/>
      <c r="BG1184" s="63"/>
      <c r="BH1184" s="63"/>
      <c r="BI1184" s="63"/>
      <c r="BJ1184" s="63"/>
      <c r="BK1184" s="63"/>
      <c r="BL1184" s="63"/>
      <c r="BM1184" s="63"/>
      <c r="BN1184" s="63"/>
      <c r="BO1184" s="63"/>
      <c r="BP1184" s="63"/>
      <c r="BQ1184" s="63"/>
      <c r="BR1184" s="63"/>
      <c r="BS1184" s="63"/>
      <c r="BT1184" s="63"/>
      <c r="BU1184" s="63"/>
      <c r="BV1184" s="63"/>
      <c r="BW1184" s="63"/>
      <c r="BX1184" s="63"/>
      <c r="BY1184" s="63"/>
      <c r="BZ1184" s="63"/>
      <c r="CA1184" s="63"/>
      <c r="CB1184" s="63"/>
      <c r="CC1184" s="63"/>
      <c r="CD1184" s="63"/>
      <c r="CE1184" s="63"/>
      <c r="CF1184" s="63"/>
      <c r="CG1184" s="63"/>
      <c r="CH1184" s="63"/>
      <c r="CI1184" s="120"/>
      <c r="CJ1184" s="120"/>
      <c r="CK1184" s="120"/>
      <c r="CL1184" s="120"/>
      <c r="CM1184" s="120"/>
      <c r="CN1184" s="120"/>
    </row>
    <row r="1185" spans="2:92" x14ac:dyDescent="0.25">
      <c r="B1185" s="63" t="str">
        <f t="shared" si="125"/>
        <v/>
      </c>
      <c r="R1185" s="63"/>
      <c r="S1185" s="63"/>
      <c r="T1185" s="63"/>
      <c r="U1185" s="63"/>
      <c r="V1185" s="63"/>
      <c r="W1185" s="63"/>
      <c r="X1185" s="63"/>
      <c r="Y1185" s="63"/>
      <c r="Z1185" s="63"/>
      <c r="AA1185" s="63"/>
      <c r="AB1185" s="63"/>
      <c r="AC1185" s="63"/>
      <c r="AD1185" s="63"/>
      <c r="AE1185" s="63"/>
      <c r="AF1185" s="63"/>
      <c r="AG1185" s="64"/>
      <c r="AH1185" s="63"/>
      <c r="AI1185" s="63"/>
      <c r="AJ1185" s="63"/>
      <c r="AK1185" s="63"/>
      <c r="AL1185" s="63"/>
      <c r="AM1185" s="63"/>
      <c r="AN1185" s="63"/>
      <c r="AO1185" s="63"/>
      <c r="AP1185" s="63"/>
      <c r="AQ1185" s="63"/>
      <c r="AR1185" s="63"/>
      <c r="AS1185" s="63"/>
      <c r="AT1185" s="63"/>
      <c r="AU1185" s="63"/>
      <c r="AV1185" s="63"/>
      <c r="AW1185" s="63"/>
      <c r="AX1185" s="63"/>
      <c r="AY1185" s="63"/>
      <c r="AZ1185" s="63"/>
      <c r="BA1185" s="63"/>
      <c r="BB1185" s="63"/>
      <c r="BC1185" s="63"/>
      <c r="BD1185" s="63"/>
      <c r="BE1185" s="63"/>
      <c r="BF1185" s="63"/>
      <c r="BG1185" s="63"/>
      <c r="BH1185" s="63"/>
      <c r="BI1185" s="63"/>
      <c r="BJ1185" s="63"/>
      <c r="BK1185" s="63"/>
      <c r="BL1185" s="63"/>
      <c r="BM1185" s="63"/>
      <c r="BN1185" s="63"/>
      <c r="BO1185" s="63"/>
      <c r="BP1185" s="63"/>
      <c r="BQ1185" s="63"/>
      <c r="BR1185" s="63"/>
      <c r="BS1185" s="63"/>
      <c r="BT1185" s="63"/>
      <c r="BU1185" s="63"/>
      <c r="BV1185" s="63"/>
      <c r="BW1185" s="63"/>
      <c r="BX1185" s="63"/>
      <c r="BY1185" s="63"/>
      <c r="BZ1185" s="63"/>
      <c r="CA1185" s="63"/>
      <c r="CB1185" s="63"/>
      <c r="CC1185" s="63"/>
      <c r="CD1185" s="63"/>
      <c r="CE1185" s="63"/>
      <c r="CF1185" s="63"/>
      <c r="CG1185" s="63"/>
      <c r="CH1185" s="63"/>
      <c r="CI1185" s="120"/>
      <c r="CJ1185" s="120"/>
      <c r="CK1185" s="120"/>
      <c r="CL1185" s="120"/>
      <c r="CM1185" s="120"/>
      <c r="CN1185" s="120"/>
    </row>
    <row r="1186" spans="2:92" x14ac:dyDescent="0.25">
      <c r="B1186" s="63" t="str">
        <f t="shared" si="125"/>
        <v/>
      </c>
      <c r="R1186" s="63"/>
      <c r="S1186" s="63"/>
      <c r="T1186" s="63"/>
      <c r="U1186" s="63"/>
      <c r="V1186" s="63"/>
      <c r="W1186" s="63"/>
      <c r="X1186" s="63"/>
      <c r="Y1186" s="63"/>
      <c r="Z1186" s="63"/>
      <c r="AA1186" s="63"/>
      <c r="AB1186" s="63"/>
      <c r="AC1186" s="63"/>
      <c r="AD1186" s="63"/>
      <c r="AE1186" s="63"/>
      <c r="AF1186" s="63"/>
      <c r="AG1186" s="64"/>
      <c r="AH1186" s="63"/>
      <c r="AI1186" s="63"/>
      <c r="AJ1186" s="63"/>
      <c r="AK1186" s="63"/>
      <c r="AL1186" s="63"/>
      <c r="AM1186" s="63"/>
      <c r="AN1186" s="63"/>
      <c r="AO1186" s="63"/>
      <c r="AP1186" s="63"/>
      <c r="AQ1186" s="63"/>
      <c r="AR1186" s="63"/>
      <c r="AS1186" s="63"/>
      <c r="AT1186" s="63"/>
      <c r="AU1186" s="63"/>
      <c r="AV1186" s="63"/>
      <c r="AW1186" s="63"/>
      <c r="AX1186" s="63"/>
      <c r="AY1186" s="63"/>
      <c r="AZ1186" s="63"/>
      <c r="BA1186" s="63"/>
      <c r="BB1186" s="63"/>
      <c r="BC1186" s="63"/>
      <c r="BD1186" s="63"/>
      <c r="BE1186" s="63"/>
      <c r="BF1186" s="63"/>
      <c r="BG1186" s="63"/>
      <c r="BH1186" s="63"/>
      <c r="BI1186" s="63"/>
      <c r="BJ1186" s="63"/>
      <c r="BK1186" s="63"/>
      <c r="BL1186" s="63"/>
      <c r="BM1186" s="63"/>
      <c r="BN1186" s="63"/>
      <c r="BO1186" s="63"/>
      <c r="BP1186" s="63"/>
      <c r="BQ1186" s="63"/>
      <c r="BR1186" s="63"/>
      <c r="BS1186" s="63"/>
      <c r="BT1186" s="63"/>
      <c r="BU1186" s="63"/>
      <c r="BV1186" s="63"/>
      <c r="BW1186" s="63"/>
      <c r="BX1186" s="63"/>
      <c r="BY1186" s="63"/>
      <c r="BZ1186" s="63"/>
      <c r="CA1186" s="63"/>
      <c r="CB1186" s="63"/>
      <c r="CC1186" s="63"/>
      <c r="CD1186" s="63"/>
      <c r="CE1186" s="63"/>
      <c r="CF1186" s="63"/>
      <c r="CG1186" s="63"/>
      <c r="CH1186" s="63"/>
      <c r="CI1186" s="120"/>
      <c r="CJ1186" s="120"/>
      <c r="CK1186" s="120"/>
      <c r="CL1186" s="120"/>
      <c r="CM1186" s="120"/>
      <c r="CN1186" s="120"/>
    </row>
    <row r="1187" spans="2:92" x14ac:dyDescent="0.25">
      <c r="B1187" s="63" t="str">
        <f t="shared" si="125"/>
        <v/>
      </c>
      <c r="R1187" s="63"/>
      <c r="S1187" s="63"/>
      <c r="T1187" s="63"/>
      <c r="U1187" s="63"/>
      <c r="V1187" s="63"/>
      <c r="W1187" s="63"/>
      <c r="X1187" s="63"/>
      <c r="Y1187" s="63"/>
      <c r="Z1187" s="63"/>
      <c r="AA1187" s="63"/>
      <c r="AB1187" s="63"/>
      <c r="AC1187" s="63"/>
      <c r="AD1187" s="63"/>
      <c r="AE1187" s="63"/>
      <c r="AF1187" s="63"/>
      <c r="AG1187" s="64"/>
      <c r="AH1187" s="63"/>
      <c r="AI1187" s="63"/>
      <c r="AJ1187" s="63"/>
      <c r="AK1187" s="63"/>
      <c r="AL1187" s="63"/>
      <c r="AM1187" s="63"/>
      <c r="AN1187" s="63"/>
      <c r="AO1187" s="63"/>
      <c r="AP1187" s="63"/>
      <c r="AQ1187" s="63"/>
      <c r="AR1187" s="63"/>
      <c r="AS1187" s="63"/>
      <c r="AT1187" s="63"/>
      <c r="AU1187" s="63"/>
      <c r="AV1187" s="63"/>
      <c r="AW1187" s="63"/>
      <c r="AX1187" s="63"/>
      <c r="AY1187" s="63"/>
      <c r="AZ1187" s="63"/>
      <c r="BA1187" s="63"/>
      <c r="BB1187" s="63"/>
      <c r="BC1187" s="63"/>
      <c r="BD1187" s="63"/>
      <c r="BE1187" s="63"/>
      <c r="BF1187" s="63"/>
      <c r="BG1187" s="63"/>
      <c r="BH1187" s="63"/>
      <c r="BI1187" s="63"/>
      <c r="BJ1187" s="63"/>
      <c r="BK1187" s="63"/>
      <c r="BL1187" s="63"/>
      <c r="BM1187" s="63"/>
      <c r="BN1187" s="63"/>
      <c r="BO1187" s="63"/>
      <c r="BP1187" s="63"/>
      <c r="BQ1187" s="63"/>
      <c r="BR1187" s="63"/>
      <c r="BS1187" s="63"/>
      <c r="BT1187" s="63"/>
      <c r="BU1187" s="63"/>
      <c r="BV1187" s="63"/>
      <c r="BW1187" s="63"/>
      <c r="BX1187" s="63"/>
      <c r="BY1187" s="63"/>
      <c r="BZ1187" s="63"/>
      <c r="CA1187" s="63"/>
      <c r="CB1187" s="63"/>
      <c r="CC1187" s="63"/>
      <c r="CD1187" s="63"/>
      <c r="CE1187" s="63"/>
      <c r="CF1187" s="63"/>
      <c r="CG1187" s="63"/>
      <c r="CH1187" s="63"/>
      <c r="CI1187" s="120"/>
      <c r="CJ1187" s="120"/>
      <c r="CK1187" s="120"/>
      <c r="CL1187" s="120"/>
      <c r="CM1187" s="120"/>
      <c r="CN1187" s="120"/>
    </row>
    <row r="1188" spans="2:92" x14ac:dyDescent="0.25">
      <c r="B1188" s="63" t="str">
        <f t="shared" si="125"/>
        <v/>
      </c>
      <c r="R1188" s="63"/>
      <c r="S1188" s="63"/>
      <c r="T1188" s="63"/>
      <c r="U1188" s="63"/>
      <c r="V1188" s="63"/>
      <c r="W1188" s="63"/>
      <c r="X1188" s="63"/>
      <c r="Y1188" s="63"/>
      <c r="Z1188" s="63"/>
      <c r="AA1188" s="63"/>
      <c r="AB1188" s="63"/>
      <c r="AC1188" s="63"/>
      <c r="AD1188" s="63"/>
      <c r="AE1188" s="63"/>
      <c r="AF1188" s="63"/>
      <c r="AG1188" s="64"/>
      <c r="AH1188" s="63"/>
      <c r="AI1188" s="63"/>
      <c r="AJ1188" s="63"/>
      <c r="AK1188" s="63"/>
      <c r="AL1188" s="63"/>
      <c r="AM1188" s="63"/>
      <c r="AN1188" s="63"/>
      <c r="AO1188" s="63"/>
      <c r="AP1188" s="63"/>
      <c r="AQ1188" s="63"/>
      <c r="AR1188" s="63"/>
      <c r="AS1188" s="63"/>
      <c r="AT1188" s="63"/>
      <c r="AU1188" s="63"/>
      <c r="AV1188" s="63"/>
      <c r="AW1188" s="63"/>
      <c r="AX1188" s="63"/>
      <c r="AY1188" s="63"/>
      <c r="AZ1188" s="63"/>
      <c r="BA1188" s="63"/>
      <c r="BB1188" s="63"/>
      <c r="BC1188" s="63"/>
      <c r="BD1188" s="63"/>
      <c r="BE1188" s="63"/>
      <c r="BF1188" s="63"/>
      <c r="BG1188" s="63"/>
      <c r="BH1188" s="63"/>
      <c r="BI1188" s="63"/>
      <c r="BJ1188" s="63"/>
      <c r="BK1188" s="63"/>
      <c r="BL1188" s="63"/>
      <c r="BM1188" s="63"/>
      <c r="BN1188" s="63"/>
      <c r="BO1188" s="63"/>
      <c r="BP1188" s="63"/>
      <c r="BQ1188" s="63"/>
      <c r="BR1188" s="63"/>
      <c r="BS1188" s="63"/>
      <c r="BT1188" s="63"/>
      <c r="BU1188" s="63"/>
      <c r="BV1188" s="63"/>
      <c r="BW1188" s="63"/>
      <c r="BX1188" s="63"/>
      <c r="BY1188" s="63"/>
      <c r="BZ1188" s="63"/>
      <c r="CA1188" s="63"/>
      <c r="CB1188" s="63"/>
      <c r="CC1188" s="63"/>
      <c r="CD1188" s="63"/>
      <c r="CE1188" s="63"/>
      <c r="CF1188" s="63"/>
      <c r="CG1188" s="63"/>
      <c r="CH1188" s="63"/>
      <c r="CI1188" s="120"/>
      <c r="CJ1188" s="120"/>
      <c r="CK1188" s="120"/>
      <c r="CL1188" s="120"/>
      <c r="CM1188" s="120"/>
      <c r="CN1188" s="120"/>
    </row>
    <row r="1189" spans="2:92" x14ac:dyDescent="0.25">
      <c r="B1189" s="63" t="str">
        <f t="shared" si="125"/>
        <v/>
      </c>
      <c r="R1189" s="63"/>
      <c r="S1189" s="63"/>
      <c r="T1189" s="63"/>
      <c r="U1189" s="63"/>
      <c r="V1189" s="63"/>
      <c r="W1189" s="63"/>
      <c r="X1189" s="63"/>
      <c r="Y1189" s="63"/>
      <c r="Z1189" s="63"/>
      <c r="AA1189" s="63"/>
      <c r="AB1189" s="63"/>
      <c r="AC1189" s="63"/>
      <c r="AD1189" s="63"/>
      <c r="AE1189" s="63"/>
      <c r="AF1189" s="63"/>
      <c r="AG1189" s="64"/>
      <c r="AH1189" s="63"/>
      <c r="AI1189" s="63"/>
      <c r="AJ1189" s="63"/>
      <c r="AK1189" s="63"/>
      <c r="AL1189" s="63"/>
      <c r="AM1189" s="63"/>
      <c r="AN1189" s="63"/>
      <c r="AO1189" s="63"/>
      <c r="AP1189" s="63"/>
      <c r="AQ1189" s="63"/>
      <c r="AR1189" s="63"/>
      <c r="AS1189" s="63"/>
      <c r="AT1189" s="63"/>
      <c r="AU1189" s="63"/>
      <c r="AV1189" s="63"/>
      <c r="AW1189" s="63"/>
      <c r="AX1189" s="63"/>
      <c r="AY1189" s="63"/>
      <c r="AZ1189" s="63"/>
      <c r="BA1189" s="63"/>
      <c r="BB1189" s="63"/>
      <c r="BC1189" s="63"/>
      <c r="BD1189" s="63"/>
      <c r="BE1189" s="63"/>
      <c r="BF1189" s="63"/>
      <c r="BG1189" s="63"/>
      <c r="BH1189" s="63"/>
      <c r="BI1189" s="63"/>
      <c r="BJ1189" s="63"/>
      <c r="BK1189" s="63"/>
      <c r="BL1189" s="63"/>
      <c r="BM1189" s="63"/>
      <c r="BN1189" s="63"/>
      <c r="BO1189" s="63"/>
      <c r="BP1189" s="63"/>
      <c r="BQ1189" s="63"/>
      <c r="BR1189" s="63"/>
      <c r="BS1189" s="63"/>
      <c r="BT1189" s="63"/>
      <c r="BU1189" s="63"/>
      <c r="BV1189" s="63"/>
      <c r="BW1189" s="63"/>
      <c r="BX1189" s="63"/>
      <c r="BY1189" s="63"/>
      <c r="BZ1189" s="63"/>
      <c r="CA1189" s="63"/>
      <c r="CB1189" s="63"/>
      <c r="CC1189" s="63"/>
      <c r="CD1189" s="63"/>
      <c r="CE1189" s="63"/>
      <c r="CF1189" s="63"/>
      <c r="CG1189" s="63"/>
      <c r="CH1189" s="63"/>
      <c r="CI1189" s="120"/>
      <c r="CJ1189" s="120"/>
      <c r="CK1189" s="120"/>
      <c r="CL1189" s="120"/>
      <c r="CM1189" s="120"/>
      <c r="CN1189" s="120"/>
    </row>
    <row r="1190" spans="2:92" x14ac:dyDescent="0.25">
      <c r="B1190" s="63" t="str">
        <f t="shared" si="125"/>
        <v/>
      </c>
      <c r="R1190" s="63"/>
      <c r="S1190" s="63"/>
      <c r="T1190" s="63"/>
      <c r="U1190" s="63"/>
      <c r="V1190" s="63"/>
      <c r="W1190" s="63"/>
      <c r="X1190" s="63"/>
      <c r="Y1190" s="63"/>
      <c r="Z1190" s="63"/>
      <c r="AA1190" s="63"/>
      <c r="AB1190" s="63"/>
      <c r="AC1190" s="63"/>
      <c r="AD1190" s="63"/>
      <c r="AE1190" s="63"/>
      <c r="AF1190" s="63"/>
      <c r="AG1190" s="64"/>
      <c r="AH1190" s="63"/>
      <c r="AI1190" s="63"/>
      <c r="AJ1190" s="63"/>
      <c r="AK1190" s="63"/>
      <c r="AL1190" s="63"/>
      <c r="AM1190" s="63"/>
      <c r="AN1190" s="63"/>
      <c r="AO1190" s="63"/>
      <c r="AP1190" s="63"/>
      <c r="AQ1190" s="63"/>
      <c r="AR1190" s="63"/>
      <c r="AS1190" s="63"/>
      <c r="AT1190" s="63"/>
      <c r="AU1190" s="63"/>
      <c r="AV1190" s="63"/>
      <c r="AW1190" s="63"/>
      <c r="AX1190" s="63"/>
      <c r="AY1190" s="63"/>
      <c r="AZ1190" s="63"/>
      <c r="BA1190" s="63"/>
      <c r="BB1190" s="63"/>
      <c r="BC1190" s="63"/>
      <c r="BD1190" s="63"/>
      <c r="BE1190" s="63"/>
      <c r="BF1190" s="63"/>
      <c r="BG1190" s="63"/>
      <c r="BH1190" s="63"/>
      <c r="BI1190" s="63"/>
      <c r="BJ1190" s="63"/>
      <c r="BK1190" s="63"/>
      <c r="BL1190" s="63"/>
      <c r="BM1190" s="63"/>
      <c r="BN1190" s="63"/>
      <c r="BO1190" s="63"/>
      <c r="BP1190" s="63"/>
      <c r="BQ1190" s="63"/>
      <c r="BR1190" s="63"/>
      <c r="BS1190" s="63"/>
      <c r="BT1190" s="63"/>
      <c r="BU1190" s="63"/>
      <c r="BV1190" s="63"/>
      <c r="BW1190" s="63"/>
      <c r="BX1190" s="63"/>
      <c r="BY1190" s="63"/>
      <c r="BZ1190" s="63"/>
      <c r="CA1190" s="63"/>
      <c r="CB1190" s="63"/>
      <c r="CC1190" s="63"/>
      <c r="CD1190" s="63"/>
      <c r="CE1190" s="63"/>
      <c r="CF1190" s="63"/>
      <c r="CG1190" s="63"/>
      <c r="CH1190" s="63"/>
      <c r="CI1190" s="120"/>
      <c r="CJ1190" s="120"/>
      <c r="CK1190" s="120"/>
      <c r="CL1190" s="120"/>
      <c r="CM1190" s="120"/>
      <c r="CN1190" s="120"/>
    </row>
    <row r="1191" spans="2:92" x14ac:dyDescent="0.25">
      <c r="B1191" s="63" t="str">
        <f t="shared" si="125"/>
        <v/>
      </c>
      <c r="R1191" s="63"/>
      <c r="S1191" s="63"/>
      <c r="T1191" s="63"/>
      <c r="U1191" s="63"/>
      <c r="V1191" s="63"/>
      <c r="W1191" s="63"/>
      <c r="X1191" s="63"/>
      <c r="Y1191" s="63"/>
      <c r="Z1191" s="63"/>
      <c r="AA1191" s="63"/>
      <c r="AB1191" s="63"/>
      <c r="AC1191" s="63"/>
      <c r="AD1191" s="63"/>
      <c r="AE1191" s="63"/>
      <c r="AF1191" s="63"/>
      <c r="AG1191" s="64"/>
      <c r="AH1191" s="63"/>
      <c r="AI1191" s="63"/>
      <c r="AJ1191" s="63"/>
      <c r="AK1191" s="63"/>
      <c r="AL1191" s="63"/>
      <c r="AM1191" s="63"/>
      <c r="AN1191" s="63"/>
      <c r="AO1191" s="63"/>
      <c r="AP1191" s="63"/>
      <c r="AQ1191" s="63"/>
      <c r="AR1191" s="63"/>
      <c r="AS1191" s="63"/>
      <c r="AT1191" s="63"/>
      <c r="AU1191" s="63"/>
      <c r="AV1191" s="63"/>
      <c r="AW1191" s="63"/>
      <c r="AX1191" s="63"/>
      <c r="AY1191" s="63"/>
      <c r="AZ1191" s="63"/>
      <c r="BA1191" s="63"/>
      <c r="BB1191" s="63"/>
      <c r="BC1191" s="63"/>
      <c r="BD1191" s="63"/>
      <c r="BE1191" s="63"/>
      <c r="BF1191" s="63"/>
      <c r="BG1191" s="63"/>
      <c r="BH1191" s="63"/>
      <c r="BI1191" s="63"/>
      <c r="BJ1191" s="63"/>
      <c r="BK1191" s="63"/>
      <c r="BL1191" s="63"/>
      <c r="BM1191" s="63"/>
      <c r="BN1191" s="63"/>
      <c r="BO1191" s="63"/>
      <c r="BP1191" s="63"/>
      <c r="BQ1191" s="63"/>
      <c r="BR1191" s="63"/>
      <c r="BS1191" s="63"/>
      <c r="BT1191" s="63"/>
      <c r="BU1191" s="63"/>
      <c r="BV1191" s="63"/>
      <c r="BW1191" s="63"/>
      <c r="BX1191" s="63"/>
      <c r="BY1191" s="63"/>
      <c r="BZ1191" s="63"/>
      <c r="CA1191" s="63"/>
      <c r="CB1191" s="63"/>
      <c r="CC1191" s="63"/>
      <c r="CD1191" s="63"/>
      <c r="CE1191" s="63"/>
      <c r="CF1191" s="63"/>
      <c r="CG1191" s="63"/>
      <c r="CH1191" s="63"/>
      <c r="CI1191" s="120"/>
      <c r="CJ1191" s="120"/>
      <c r="CK1191" s="120"/>
      <c r="CL1191" s="120"/>
      <c r="CM1191" s="120"/>
      <c r="CN1191" s="120"/>
    </row>
    <row r="1192" spans="2:92" x14ac:dyDescent="0.25">
      <c r="B1192" s="63" t="str">
        <f t="shared" si="125"/>
        <v/>
      </c>
      <c r="R1192" s="63"/>
      <c r="S1192" s="63"/>
      <c r="T1192" s="63"/>
      <c r="U1192" s="63"/>
      <c r="V1192" s="63"/>
      <c r="W1192" s="63"/>
      <c r="X1192" s="63"/>
      <c r="Y1192" s="63"/>
      <c r="Z1192" s="63"/>
      <c r="AA1192" s="63"/>
      <c r="AB1192" s="63"/>
      <c r="AC1192" s="63"/>
      <c r="AD1192" s="63"/>
      <c r="AE1192" s="63"/>
      <c r="AF1192" s="63"/>
      <c r="AG1192" s="64"/>
      <c r="AH1192" s="63"/>
      <c r="AI1192" s="63"/>
      <c r="AJ1192" s="63"/>
      <c r="AK1192" s="63"/>
      <c r="AL1192" s="63"/>
      <c r="AM1192" s="63"/>
      <c r="AN1192" s="63"/>
      <c r="AO1192" s="63"/>
      <c r="AP1192" s="63"/>
      <c r="AQ1192" s="63"/>
      <c r="AR1192" s="63"/>
      <c r="AS1192" s="63"/>
      <c r="AT1192" s="63"/>
      <c r="AU1192" s="63"/>
      <c r="AV1192" s="63"/>
      <c r="AW1192" s="63"/>
      <c r="AX1192" s="63"/>
      <c r="AY1192" s="63"/>
      <c r="AZ1192" s="63"/>
      <c r="BA1192" s="63"/>
      <c r="BB1192" s="63"/>
      <c r="BC1192" s="63"/>
      <c r="BD1192" s="63"/>
      <c r="BE1192" s="63"/>
      <c r="BF1192" s="63"/>
      <c r="BG1192" s="63"/>
      <c r="BH1192" s="63"/>
      <c r="BI1192" s="63"/>
      <c r="BJ1192" s="63"/>
      <c r="BK1192" s="63"/>
      <c r="BL1192" s="63"/>
      <c r="BM1192" s="63"/>
      <c r="BN1192" s="63"/>
      <c r="BO1192" s="63"/>
      <c r="BP1192" s="63"/>
      <c r="BQ1192" s="63"/>
      <c r="BR1192" s="63"/>
      <c r="BS1192" s="63"/>
      <c r="BT1192" s="63"/>
      <c r="BU1192" s="63"/>
      <c r="BV1192" s="63"/>
      <c r="BW1192" s="63"/>
      <c r="BX1192" s="63"/>
      <c r="BY1192" s="63"/>
      <c r="BZ1192" s="63"/>
      <c r="CA1192" s="63"/>
      <c r="CB1192" s="63"/>
      <c r="CC1192" s="63"/>
      <c r="CD1192" s="63"/>
      <c r="CE1192" s="63"/>
      <c r="CF1192" s="63"/>
      <c r="CG1192" s="63"/>
      <c r="CH1192" s="63"/>
      <c r="CI1192" s="120"/>
      <c r="CJ1192" s="120"/>
      <c r="CK1192" s="120"/>
      <c r="CL1192" s="120"/>
      <c r="CM1192" s="120"/>
      <c r="CN1192" s="120"/>
    </row>
    <row r="1193" spans="2:92" x14ac:dyDescent="0.25">
      <c r="B1193" s="63" t="str">
        <f t="shared" si="125"/>
        <v/>
      </c>
      <c r="R1193" s="63"/>
      <c r="S1193" s="63"/>
      <c r="T1193" s="63"/>
      <c r="U1193" s="63"/>
      <c r="V1193" s="63"/>
      <c r="W1193" s="63"/>
      <c r="X1193" s="63"/>
      <c r="Y1193" s="63"/>
      <c r="Z1193" s="63"/>
      <c r="AA1193" s="63"/>
      <c r="AB1193" s="63"/>
      <c r="AC1193" s="63"/>
      <c r="AD1193" s="63"/>
      <c r="AE1193" s="63"/>
      <c r="AF1193" s="63"/>
      <c r="AG1193" s="64"/>
      <c r="AH1193" s="63"/>
      <c r="AI1193" s="63"/>
      <c r="AJ1193" s="63"/>
      <c r="AK1193" s="63"/>
      <c r="AL1193" s="63"/>
      <c r="AM1193" s="63"/>
      <c r="AN1193" s="63"/>
      <c r="AO1193" s="63"/>
      <c r="AP1193" s="63"/>
      <c r="AQ1193" s="63"/>
      <c r="AR1193" s="63"/>
      <c r="AS1193" s="63"/>
      <c r="AT1193" s="63"/>
      <c r="AU1193" s="63"/>
      <c r="AV1193" s="63"/>
      <c r="AW1193" s="63"/>
      <c r="AX1193" s="63"/>
      <c r="AY1193" s="63"/>
      <c r="AZ1193" s="63"/>
      <c r="BA1193" s="63"/>
      <c r="BB1193" s="63"/>
      <c r="BC1193" s="63"/>
      <c r="BD1193" s="63"/>
      <c r="BE1193" s="63"/>
      <c r="BF1193" s="63"/>
      <c r="BG1193" s="63"/>
      <c r="BH1193" s="63"/>
      <c r="BI1193" s="63"/>
      <c r="BJ1193" s="63"/>
      <c r="BK1193" s="63"/>
      <c r="BL1193" s="63"/>
      <c r="BM1193" s="63"/>
      <c r="BN1193" s="63"/>
      <c r="BO1193" s="63"/>
      <c r="BP1193" s="63"/>
      <c r="BQ1193" s="63"/>
      <c r="BR1193" s="63"/>
      <c r="BS1193" s="63"/>
      <c r="BT1193" s="63"/>
      <c r="BU1193" s="63"/>
      <c r="BV1193" s="63"/>
      <c r="BW1193" s="63"/>
      <c r="BX1193" s="63"/>
      <c r="BY1193" s="63"/>
      <c r="BZ1193" s="63"/>
      <c r="CA1193" s="63"/>
      <c r="CB1193" s="63"/>
      <c r="CC1193" s="63"/>
      <c r="CD1193" s="63"/>
      <c r="CE1193" s="63"/>
      <c r="CF1193" s="63"/>
      <c r="CG1193" s="63"/>
      <c r="CH1193" s="63"/>
      <c r="CI1193" s="120"/>
      <c r="CJ1193" s="120"/>
      <c r="CK1193" s="120"/>
      <c r="CL1193" s="120"/>
      <c r="CM1193" s="120"/>
      <c r="CN1193" s="120"/>
    </row>
    <row r="1194" spans="2:92" x14ac:dyDescent="0.25">
      <c r="B1194" s="63" t="str">
        <f t="shared" si="125"/>
        <v/>
      </c>
      <c r="R1194" s="63"/>
      <c r="S1194" s="63"/>
      <c r="T1194" s="63"/>
      <c r="U1194" s="63"/>
      <c r="V1194" s="63"/>
      <c r="W1194" s="63"/>
      <c r="X1194" s="63"/>
      <c r="Y1194" s="63"/>
      <c r="Z1194" s="63"/>
      <c r="AA1194" s="63"/>
      <c r="AB1194" s="63"/>
      <c r="AC1194" s="63"/>
      <c r="AD1194" s="63"/>
      <c r="AE1194" s="63"/>
      <c r="AF1194" s="63"/>
      <c r="AG1194" s="64"/>
      <c r="AH1194" s="63"/>
      <c r="AI1194" s="63"/>
      <c r="AJ1194" s="63"/>
      <c r="AK1194" s="63"/>
      <c r="AL1194" s="63"/>
      <c r="AM1194" s="63"/>
      <c r="AN1194" s="63"/>
      <c r="AO1194" s="63"/>
      <c r="AP1194" s="63"/>
      <c r="AQ1194" s="63"/>
      <c r="AR1194" s="63"/>
      <c r="AS1194" s="63"/>
      <c r="AT1194" s="63"/>
      <c r="AU1194" s="63"/>
      <c r="AV1194" s="63"/>
      <c r="AW1194" s="63"/>
      <c r="AX1194" s="63"/>
      <c r="AY1194" s="63"/>
      <c r="AZ1194" s="63"/>
      <c r="BA1194" s="63"/>
      <c r="BB1194" s="63"/>
      <c r="BC1194" s="63"/>
      <c r="BD1194" s="63"/>
      <c r="BE1194" s="63"/>
      <c r="BF1194" s="63"/>
      <c r="BG1194" s="63"/>
      <c r="BH1194" s="63"/>
      <c r="BI1194" s="63"/>
      <c r="BJ1194" s="63"/>
      <c r="BK1194" s="63"/>
      <c r="BL1194" s="63"/>
      <c r="BM1194" s="63"/>
      <c r="BN1194" s="63"/>
      <c r="BO1194" s="63"/>
      <c r="BP1194" s="63"/>
      <c r="BQ1194" s="63"/>
      <c r="BR1194" s="63"/>
      <c r="BS1194" s="63"/>
      <c r="BT1194" s="63"/>
      <c r="BU1194" s="63"/>
      <c r="BV1194" s="63"/>
      <c r="BW1194" s="63"/>
      <c r="BX1194" s="63"/>
      <c r="BY1194" s="63"/>
      <c r="BZ1194" s="63"/>
      <c r="CA1194" s="63"/>
      <c r="CB1194" s="63"/>
      <c r="CC1194" s="63"/>
      <c r="CD1194" s="63"/>
      <c r="CE1194" s="63"/>
      <c r="CF1194" s="63"/>
      <c r="CG1194" s="63"/>
      <c r="CH1194" s="63"/>
      <c r="CI1194" s="120"/>
      <c r="CJ1194" s="120"/>
      <c r="CK1194" s="120"/>
      <c r="CL1194" s="120"/>
      <c r="CM1194" s="120"/>
      <c r="CN1194" s="120"/>
    </row>
    <row r="1195" spans="2:92" x14ac:dyDescent="0.25">
      <c r="B1195" s="63" t="str">
        <f t="shared" si="125"/>
        <v/>
      </c>
      <c r="R1195" s="63"/>
      <c r="S1195" s="63"/>
      <c r="T1195" s="63"/>
      <c r="U1195" s="63"/>
      <c r="V1195" s="63"/>
      <c r="W1195" s="63"/>
      <c r="X1195" s="63"/>
      <c r="Y1195" s="63"/>
      <c r="Z1195" s="63"/>
      <c r="AA1195" s="63"/>
      <c r="AB1195" s="63"/>
      <c r="AC1195" s="63"/>
      <c r="AD1195" s="63"/>
      <c r="AE1195" s="63"/>
      <c r="AF1195" s="63"/>
      <c r="AG1195" s="64"/>
      <c r="AH1195" s="63"/>
      <c r="AI1195" s="63"/>
      <c r="AJ1195" s="63"/>
      <c r="AK1195" s="63"/>
      <c r="AL1195" s="63"/>
      <c r="AM1195" s="63"/>
      <c r="AN1195" s="63"/>
      <c r="AO1195" s="63"/>
      <c r="AP1195" s="63"/>
      <c r="AQ1195" s="63"/>
      <c r="AR1195" s="63"/>
      <c r="AS1195" s="63"/>
      <c r="AT1195" s="63"/>
      <c r="AU1195" s="63"/>
      <c r="AV1195" s="63"/>
      <c r="AW1195" s="63"/>
      <c r="AX1195" s="63"/>
      <c r="AY1195" s="63"/>
      <c r="AZ1195" s="63"/>
      <c r="BA1195" s="63"/>
      <c r="BB1195" s="63"/>
      <c r="BC1195" s="63"/>
      <c r="BD1195" s="63"/>
      <c r="BE1195" s="63"/>
      <c r="BF1195" s="63"/>
      <c r="BG1195" s="63"/>
      <c r="BH1195" s="63"/>
      <c r="BI1195" s="63"/>
      <c r="BJ1195" s="63"/>
      <c r="BK1195" s="63"/>
      <c r="BL1195" s="63"/>
      <c r="BM1195" s="63"/>
      <c r="BN1195" s="63"/>
      <c r="BO1195" s="63"/>
      <c r="BP1195" s="63"/>
      <c r="BQ1195" s="63"/>
      <c r="BR1195" s="63"/>
      <c r="BS1195" s="63"/>
      <c r="BT1195" s="63"/>
      <c r="BU1195" s="63"/>
      <c r="BV1195" s="63"/>
      <c r="BW1195" s="63"/>
      <c r="BX1195" s="63"/>
      <c r="BY1195" s="63"/>
      <c r="BZ1195" s="63"/>
      <c r="CA1195" s="63"/>
      <c r="CB1195" s="63"/>
      <c r="CC1195" s="63"/>
      <c r="CD1195" s="63"/>
      <c r="CE1195" s="63"/>
      <c r="CF1195" s="63"/>
      <c r="CG1195" s="63"/>
      <c r="CH1195" s="63"/>
      <c r="CI1195" s="120"/>
      <c r="CJ1195" s="120"/>
      <c r="CK1195" s="120"/>
      <c r="CL1195" s="120"/>
      <c r="CM1195" s="120"/>
      <c r="CN1195" s="120"/>
    </row>
    <row r="1196" spans="2:92" x14ac:dyDescent="0.25">
      <c r="B1196" s="63" t="str">
        <f t="shared" si="125"/>
        <v/>
      </c>
      <c r="R1196" s="63"/>
      <c r="S1196" s="63"/>
      <c r="T1196" s="63"/>
      <c r="U1196" s="63"/>
      <c r="V1196" s="63"/>
      <c r="W1196" s="63"/>
      <c r="X1196" s="63"/>
      <c r="Y1196" s="63"/>
      <c r="Z1196" s="63"/>
      <c r="AA1196" s="63"/>
      <c r="AB1196" s="63"/>
      <c r="AC1196" s="63"/>
      <c r="AD1196" s="63"/>
      <c r="AE1196" s="63"/>
      <c r="AF1196" s="63"/>
      <c r="AG1196" s="64"/>
      <c r="AH1196" s="63"/>
      <c r="AI1196" s="63"/>
      <c r="AJ1196" s="63"/>
      <c r="AK1196" s="63"/>
      <c r="AL1196" s="63"/>
      <c r="AM1196" s="63"/>
      <c r="AN1196" s="63"/>
      <c r="AO1196" s="63"/>
      <c r="AP1196" s="63"/>
      <c r="AQ1196" s="63"/>
      <c r="AR1196" s="63"/>
      <c r="AS1196" s="63"/>
      <c r="AT1196" s="63"/>
      <c r="AU1196" s="63"/>
      <c r="AV1196" s="63"/>
      <c r="AW1196" s="63"/>
      <c r="AX1196" s="63"/>
      <c r="AY1196" s="63"/>
      <c r="AZ1196" s="63"/>
      <c r="BA1196" s="63"/>
      <c r="BB1196" s="63"/>
      <c r="BC1196" s="63"/>
      <c r="BD1196" s="63"/>
      <c r="BE1196" s="63"/>
      <c r="BF1196" s="63"/>
      <c r="BG1196" s="63"/>
      <c r="BH1196" s="63"/>
      <c r="BI1196" s="63"/>
      <c r="BJ1196" s="63"/>
      <c r="BK1196" s="63"/>
      <c r="BL1196" s="63"/>
      <c r="BM1196" s="63"/>
      <c r="BN1196" s="63"/>
      <c r="BO1196" s="63"/>
      <c r="BP1196" s="63"/>
      <c r="BQ1196" s="63"/>
      <c r="BR1196" s="63"/>
      <c r="BS1196" s="63"/>
      <c r="BT1196" s="63"/>
      <c r="BU1196" s="63"/>
      <c r="BV1196" s="63"/>
      <c r="BW1196" s="63"/>
      <c r="BX1196" s="63"/>
      <c r="BY1196" s="63"/>
      <c r="BZ1196" s="63"/>
      <c r="CA1196" s="63"/>
      <c r="CB1196" s="63"/>
      <c r="CC1196" s="63"/>
      <c r="CD1196" s="63"/>
      <c r="CE1196" s="63"/>
      <c r="CF1196" s="63"/>
      <c r="CG1196" s="63"/>
      <c r="CH1196" s="63"/>
      <c r="CI1196" s="120"/>
      <c r="CJ1196" s="120"/>
      <c r="CK1196" s="120"/>
      <c r="CL1196" s="120"/>
      <c r="CM1196" s="120"/>
      <c r="CN1196" s="120"/>
    </row>
    <row r="1197" spans="2:92" x14ac:dyDescent="0.25">
      <c r="B1197" s="63" t="str">
        <f t="shared" si="125"/>
        <v/>
      </c>
      <c r="R1197" s="63"/>
      <c r="S1197" s="63"/>
      <c r="T1197" s="63"/>
      <c r="U1197" s="63"/>
      <c r="V1197" s="63"/>
      <c r="W1197" s="63"/>
      <c r="X1197" s="63"/>
      <c r="Y1197" s="63"/>
      <c r="Z1197" s="63"/>
      <c r="AA1197" s="63"/>
      <c r="AB1197" s="63"/>
      <c r="AC1197" s="63"/>
      <c r="AD1197" s="63"/>
      <c r="AE1197" s="63"/>
      <c r="AF1197" s="63"/>
      <c r="AG1197" s="64"/>
      <c r="AH1197" s="63"/>
      <c r="AI1197" s="63"/>
      <c r="AJ1197" s="63"/>
      <c r="AK1197" s="63"/>
      <c r="AL1197" s="63"/>
      <c r="AM1197" s="63"/>
      <c r="AN1197" s="63"/>
      <c r="AO1197" s="63"/>
      <c r="AP1197" s="63"/>
      <c r="AQ1197" s="63"/>
      <c r="AR1197" s="63"/>
      <c r="AS1197" s="63"/>
      <c r="AT1197" s="63"/>
      <c r="AU1197" s="63"/>
      <c r="AV1197" s="63"/>
      <c r="AW1197" s="63"/>
      <c r="AX1197" s="63"/>
      <c r="AY1197" s="63"/>
      <c r="AZ1197" s="63"/>
      <c r="BA1197" s="63"/>
      <c r="BB1197" s="63"/>
      <c r="BC1197" s="63"/>
      <c r="BD1197" s="63"/>
      <c r="BE1197" s="63"/>
      <c r="BF1197" s="63"/>
      <c r="BG1197" s="63"/>
      <c r="BH1197" s="63"/>
      <c r="BI1197" s="63"/>
      <c r="BJ1197" s="63"/>
      <c r="BK1197" s="63"/>
      <c r="BL1197" s="63"/>
      <c r="BM1197" s="63"/>
      <c r="BN1197" s="63"/>
      <c r="BO1197" s="63"/>
      <c r="BP1197" s="63"/>
      <c r="BQ1197" s="63"/>
      <c r="BR1197" s="63"/>
      <c r="BS1197" s="63"/>
      <c r="BT1197" s="63"/>
      <c r="BU1197" s="63"/>
      <c r="BV1197" s="63"/>
      <c r="BW1197" s="63"/>
      <c r="BX1197" s="63"/>
      <c r="BY1197" s="63"/>
      <c r="BZ1197" s="63"/>
      <c r="CA1197" s="63"/>
      <c r="CB1197" s="63"/>
      <c r="CC1197" s="63"/>
      <c r="CD1197" s="63"/>
      <c r="CE1197" s="63"/>
      <c r="CF1197" s="63"/>
      <c r="CG1197" s="63"/>
      <c r="CH1197" s="63"/>
      <c r="CI1197" s="120"/>
      <c r="CJ1197" s="120"/>
      <c r="CK1197" s="120"/>
      <c r="CL1197" s="120"/>
      <c r="CM1197" s="120"/>
      <c r="CN1197" s="120"/>
    </row>
    <row r="1198" spans="2:92" x14ac:dyDescent="0.25">
      <c r="B1198" s="63" t="str">
        <f t="shared" si="125"/>
        <v/>
      </c>
      <c r="R1198" s="63"/>
      <c r="S1198" s="63"/>
      <c r="T1198" s="63"/>
      <c r="U1198" s="63"/>
      <c r="V1198" s="63"/>
      <c r="W1198" s="63"/>
      <c r="X1198" s="63"/>
      <c r="Y1198" s="63"/>
      <c r="Z1198" s="63"/>
      <c r="AA1198" s="63"/>
      <c r="AB1198" s="63"/>
      <c r="AC1198" s="63"/>
      <c r="AD1198" s="63"/>
      <c r="AE1198" s="63"/>
      <c r="AF1198" s="63"/>
      <c r="AG1198" s="64"/>
      <c r="AH1198" s="63"/>
      <c r="AI1198" s="63"/>
      <c r="AJ1198" s="63"/>
      <c r="AK1198" s="63"/>
      <c r="AL1198" s="63"/>
      <c r="AM1198" s="63"/>
      <c r="AN1198" s="63"/>
      <c r="AO1198" s="63"/>
      <c r="AP1198" s="63"/>
      <c r="AQ1198" s="63"/>
      <c r="AR1198" s="63"/>
      <c r="AS1198" s="63"/>
      <c r="AT1198" s="63"/>
      <c r="AU1198" s="63"/>
      <c r="AV1198" s="63"/>
      <c r="AW1198" s="63"/>
      <c r="AX1198" s="63"/>
      <c r="AY1198" s="63"/>
      <c r="AZ1198" s="63"/>
      <c r="BA1198" s="63"/>
      <c r="BB1198" s="63"/>
      <c r="BC1198" s="63"/>
      <c r="BD1198" s="63"/>
      <c r="BE1198" s="63"/>
      <c r="BF1198" s="63"/>
      <c r="BG1198" s="63"/>
      <c r="BH1198" s="63"/>
      <c r="BI1198" s="63"/>
      <c r="BJ1198" s="63"/>
      <c r="BK1198" s="63"/>
      <c r="BL1198" s="63"/>
      <c r="BM1198" s="63"/>
      <c r="BN1198" s="63"/>
      <c r="BO1198" s="63"/>
      <c r="BP1198" s="63"/>
      <c r="BQ1198" s="63"/>
      <c r="BR1198" s="63"/>
      <c r="BS1198" s="63"/>
      <c r="BT1198" s="63"/>
      <c r="BU1198" s="63"/>
      <c r="BV1198" s="63"/>
      <c r="BW1198" s="63"/>
      <c r="BX1198" s="63"/>
      <c r="BY1198" s="63"/>
      <c r="BZ1198" s="63"/>
      <c r="CA1198" s="63"/>
      <c r="CB1198" s="63"/>
      <c r="CC1198" s="63"/>
      <c r="CD1198" s="63"/>
      <c r="CE1198" s="63"/>
      <c r="CF1198" s="63"/>
      <c r="CG1198" s="63"/>
      <c r="CH1198" s="63"/>
      <c r="CI1198" s="120"/>
      <c r="CJ1198" s="120"/>
      <c r="CK1198" s="120"/>
      <c r="CL1198" s="120"/>
      <c r="CM1198" s="120"/>
      <c r="CN1198" s="120"/>
    </row>
    <row r="1199" spans="2:92" x14ac:dyDescent="0.25">
      <c r="B1199" s="63" t="str">
        <f t="shared" si="125"/>
        <v/>
      </c>
      <c r="R1199" s="63"/>
      <c r="S1199" s="63"/>
      <c r="T1199" s="63"/>
      <c r="U1199" s="63"/>
      <c r="V1199" s="63"/>
      <c r="W1199" s="63"/>
      <c r="X1199" s="63"/>
      <c r="Y1199" s="63"/>
      <c r="Z1199" s="63"/>
      <c r="AA1199" s="63"/>
      <c r="AB1199" s="63"/>
      <c r="AC1199" s="63"/>
      <c r="AD1199" s="63"/>
      <c r="AE1199" s="63"/>
      <c r="AF1199" s="63"/>
      <c r="AG1199" s="64"/>
      <c r="AH1199" s="63"/>
      <c r="AI1199" s="63"/>
      <c r="AJ1199" s="63"/>
      <c r="AK1199" s="63"/>
      <c r="AL1199" s="63"/>
      <c r="AM1199" s="63"/>
      <c r="AN1199" s="63"/>
      <c r="AO1199" s="63"/>
      <c r="AP1199" s="63"/>
      <c r="AQ1199" s="63"/>
      <c r="AR1199" s="63"/>
      <c r="AS1199" s="63"/>
      <c r="AT1199" s="63"/>
      <c r="AU1199" s="63"/>
      <c r="AV1199" s="63"/>
      <c r="AW1199" s="63"/>
      <c r="AX1199" s="63"/>
      <c r="AY1199" s="63"/>
      <c r="AZ1199" s="63"/>
      <c r="BA1199" s="63"/>
      <c r="BB1199" s="63"/>
      <c r="BC1199" s="63"/>
      <c r="BD1199" s="63"/>
      <c r="BE1199" s="63"/>
      <c r="BF1199" s="63"/>
      <c r="BG1199" s="63"/>
      <c r="BH1199" s="63"/>
      <c r="BI1199" s="63"/>
      <c r="BJ1199" s="63"/>
      <c r="BK1199" s="63"/>
      <c r="BL1199" s="63"/>
      <c r="BM1199" s="63"/>
      <c r="BN1199" s="63"/>
      <c r="BO1199" s="63"/>
      <c r="BP1199" s="63"/>
      <c r="BQ1199" s="63"/>
      <c r="BR1199" s="63"/>
      <c r="BS1199" s="63"/>
      <c r="BT1199" s="63"/>
      <c r="BU1199" s="63"/>
      <c r="BV1199" s="63"/>
      <c r="BW1199" s="63"/>
      <c r="BX1199" s="63"/>
      <c r="BY1199" s="63"/>
      <c r="BZ1199" s="63"/>
      <c r="CA1199" s="63"/>
      <c r="CB1199" s="63"/>
      <c r="CC1199" s="63"/>
      <c r="CD1199" s="63"/>
      <c r="CE1199" s="63"/>
      <c r="CF1199" s="63"/>
      <c r="CG1199" s="63"/>
      <c r="CH1199" s="63"/>
      <c r="CI1199" s="120"/>
      <c r="CJ1199" s="120"/>
      <c r="CK1199" s="120"/>
      <c r="CL1199" s="120"/>
      <c r="CM1199" s="120"/>
      <c r="CN1199" s="120"/>
    </row>
    <row r="1200" spans="2:92" x14ac:dyDescent="0.25">
      <c r="B1200" s="63" t="str">
        <f t="shared" si="125"/>
        <v/>
      </c>
      <c r="R1200" s="63"/>
      <c r="S1200" s="63"/>
      <c r="T1200" s="63"/>
      <c r="U1200" s="63"/>
      <c r="V1200" s="63"/>
      <c r="W1200" s="63"/>
      <c r="X1200" s="63"/>
      <c r="Y1200" s="63"/>
      <c r="Z1200" s="63"/>
      <c r="AA1200" s="63"/>
      <c r="AB1200" s="63"/>
      <c r="AC1200" s="63"/>
      <c r="AD1200" s="63"/>
      <c r="AE1200" s="63"/>
      <c r="AF1200" s="63"/>
      <c r="AG1200" s="64"/>
      <c r="AH1200" s="63"/>
      <c r="AI1200" s="63"/>
      <c r="AJ1200" s="63"/>
      <c r="AK1200" s="63"/>
      <c r="AL1200" s="63"/>
      <c r="AM1200" s="63"/>
      <c r="AN1200" s="63"/>
      <c r="AO1200" s="63"/>
      <c r="AP1200" s="63"/>
      <c r="AQ1200" s="63"/>
      <c r="AR1200" s="63"/>
      <c r="AS1200" s="63"/>
      <c r="AT1200" s="63"/>
      <c r="AU1200" s="63"/>
      <c r="AV1200" s="63"/>
      <c r="AW1200" s="63"/>
      <c r="AX1200" s="63"/>
      <c r="AY1200" s="63"/>
      <c r="AZ1200" s="63"/>
      <c r="BA1200" s="63"/>
      <c r="BB1200" s="63"/>
      <c r="BC1200" s="63"/>
      <c r="BD1200" s="63"/>
      <c r="BE1200" s="63"/>
      <c r="BF1200" s="63"/>
      <c r="BG1200" s="63"/>
      <c r="BH1200" s="63"/>
      <c r="BI1200" s="63"/>
      <c r="BJ1200" s="63"/>
      <c r="BK1200" s="63"/>
      <c r="BL1200" s="63"/>
      <c r="BM1200" s="63"/>
      <c r="BN1200" s="63"/>
      <c r="BO1200" s="63"/>
      <c r="BP1200" s="63"/>
      <c r="BQ1200" s="63"/>
      <c r="BR1200" s="63"/>
      <c r="BS1200" s="63"/>
      <c r="BT1200" s="63"/>
      <c r="BU1200" s="63"/>
      <c r="BV1200" s="63"/>
      <c r="BW1200" s="63"/>
      <c r="BX1200" s="63"/>
      <c r="BY1200" s="63"/>
      <c r="BZ1200" s="63"/>
      <c r="CA1200" s="63"/>
      <c r="CB1200" s="63"/>
      <c r="CC1200" s="63"/>
      <c r="CD1200" s="63"/>
      <c r="CE1200" s="63"/>
      <c r="CF1200" s="63"/>
      <c r="CG1200" s="63"/>
      <c r="CH1200" s="63"/>
      <c r="CI1200" s="120"/>
      <c r="CJ1200" s="120"/>
      <c r="CK1200" s="120"/>
      <c r="CL1200" s="120"/>
      <c r="CM1200" s="120"/>
      <c r="CN1200" s="120"/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75"/>
  <sheetViews>
    <sheetView topLeftCell="A112" workbookViewId="0">
      <selection activeCell="D146" sqref="D146"/>
    </sheetView>
  </sheetViews>
  <sheetFormatPr defaultRowHeight="15" x14ac:dyDescent="0.25"/>
  <cols>
    <col min="1" max="1" width="13.140625" customWidth="1"/>
    <col min="2" max="2" width="30.7109375" customWidth="1"/>
    <col min="3" max="3" width="13.5703125" customWidth="1"/>
    <col min="5" max="5" width="11.7109375" customWidth="1"/>
    <col min="6" max="6" width="12.5703125" customWidth="1"/>
    <col min="7" max="7" width="14" customWidth="1"/>
    <col min="8" max="8" width="12.140625" customWidth="1"/>
    <col min="9" max="9" width="14" customWidth="1"/>
    <col min="16" max="16384" width="9.140625" style="63"/>
  </cols>
  <sheetData>
    <row r="1" spans="1:16" x14ac:dyDescent="0.25">
      <c r="A1" t="s">
        <v>136</v>
      </c>
      <c r="B1" s="151">
        <v>43198</v>
      </c>
      <c r="P1"/>
    </row>
    <row r="2" spans="1:16" x14ac:dyDescent="0.25">
      <c r="P2"/>
    </row>
    <row r="3" spans="1:16" x14ac:dyDescent="0.25">
      <c r="C3" s="152" t="s">
        <v>0</v>
      </c>
      <c r="D3" s="152" t="s">
        <v>1</v>
      </c>
      <c r="E3" s="152" t="s">
        <v>2</v>
      </c>
      <c r="F3" s="152" t="s">
        <v>3</v>
      </c>
      <c r="G3" s="152" t="s">
        <v>4</v>
      </c>
      <c r="H3" s="152" t="s">
        <v>5</v>
      </c>
      <c r="I3" s="152" t="s">
        <v>6</v>
      </c>
      <c r="J3" s="152" t="s">
        <v>7</v>
      </c>
      <c r="K3" s="152" t="s">
        <v>8</v>
      </c>
      <c r="L3" s="152" t="s">
        <v>9</v>
      </c>
      <c r="M3" s="152" t="s">
        <v>10</v>
      </c>
      <c r="N3" s="152" t="s">
        <v>11</v>
      </c>
      <c r="O3" s="152" t="s">
        <v>12</v>
      </c>
      <c r="P3" s="152"/>
    </row>
    <row r="4" spans="1:16" x14ac:dyDescent="0.25">
      <c r="B4" t="s">
        <v>151</v>
      </c>
      <c r="C4" t="s">
        <v>13</v>
      </c>
      <c r="D4">
        <v>0</v>
      </c>
      <c r="E4">
        <v>0.33</v>
      </c>
      <c r="F4">
        <v>1.0000000000000001E-7</v>
      </c>
      <c r="G4" t="s">
        <v>16</v>
      </c>
      <c r="H4" t="s">
        <v>15</v>
      </c>
      <c r="I4" t="s">
        <v>152</v>
      </c>
      <c r="J4" t="s">
        <v>152</v>
      </c>
      <c r="K4" t="s">
        <v>152</v>
      </c>
      <c r="L4">
        <v>3.6</v>
      </c>
      <c r="M4">
        <v>69</v>
      </c>
      <c r="N4">
        <v>3.4651000000000001</v>
      </c>
      <c r="O4">
        <v>69.28</v>
      </c>
      <c r="P4"/>
    </row>
    <row r="5" spans="1:16" x14ac:dyDescent="0.25">
      <c r="B5" t="s">
        <v>153</v>
      </c>
      <c r="C5" t="s">
        <v>13</v>
      </c>
      <c r="D5">
        <v>0</v>
      </c>
      <c r="E5">
        <v>0.33</v>
      </c>
      <c r="F5">
        <v>9.9999999999999995E-7</v>
      </c>
      <c r="G5" t="s">
        <v>16</v>
      </c>
      <c r="H5" t="s">
        <v>15</v>
      </c>
      <c r="I5" t="s">
        <v>152</v>
      </c>
      <c r="J5" t="s">
        <v>152</v>
      </c>
      <c r="K5" t="s">
        <v>152</v>
      </c>
      <c r="L5">
        <v>3.6</v>
      </c>
      <c r="M5">
        <v>69.116</v>
      </c>
      <c r="N5">
        <v>3.5122000000000004</v>
      </c>
      <c r="O5">
        <v>69.155999999999992</v>
      </c>
      <c r="P5"/>
    </row>
    <row r="6" spans="1:16" x14ac:dyDescent="0.25">
      <c r="B6" t="s">
        <v>154</v>
      </c>
      <c r="C6" t="s">
        <v>13</v>
      </c>
      <c r="D6">
        <v>0</v>
      </c>
      <c r="E6">
        <v>0.33</v>
      </c>
      <c r="F6">
        <v>1.0000000000000001E-5</v>
      </c>
      <c r="G6" t="s">
        <v>16</v>
      </c>
      <c r="H6" t="s">
        <v>15</v>
      </c>
      <c r="I6" t="s">
        <v>152</v>
      </c>
      <c r="J6" t="s">
        <v>152</v>
      </c>
      <c r="K6" t="s">
        <v>152</v>
      </c>
      <c r="L6">
        <v>6.77</v>
      </c>
      <c r="M6">
        <v>61.241999999999997</v>
      </c>
      <c r="N6">
        <v>6.7305999999999999</v>
      </c>
      <c r="O6">
        <v>61.296999999999997</v>
      </c>
      <c r="P6"/>
    </row>
    <row r="7" spans="1:16" x14ac:dyDescent="0.25">
      <c r="B7" t="s">
        <v>155</v>
      </c>
      <c r="C7" t="s">
        <v>13</v>
      </c>
      <c r="D7">
        <v>0</v>
      </c>
      <c r="E7">
        <v>0.33</v>
      </c>
      <c r="F7">
        <v>1E-4</v>
      </c>
      <c r="G7" t="s">
        <v>16</v>
      </c>
      <c r="H7" t="s">
        <v>15</v>
      </c>
      <c r="I7" t="s">
        <v>152</v>
      </c>
      <c r="J7" t="s">
        <v>152</v>
      </c>
      <c r="K7" t="s">
        <v>152</v>
      </c>
      <c r="L7">
        <v>58.108999999999995</v>
      </c>
      <c r="M7">
        <v>17.038</v>
      </c>
      <c r="N7">
        <v>58.091000000000001</v>
      </c>
      <c r="O7">
        <v>16.984999999999999</v>
      </c>
      <c r="P7"/>
    </row>
    <row r="8" spans="1:16" x14ac:dyDescent="0.25">
      <c r="B8" t="s">
        <v>156</v>
      </c>
      <c r="C8" t="s">
        <v>13</v>
      </c>
      <c r="D8">
        <v>0</v>
      </c>
      <c r="E8">
        <v>0.33</v>
      </c>
      <c r="F8">
        <v>1E-3</v>
      </c>
      <c r="G8" t="s">
        <v>16</v>
      </c>
      <c r="H8" t="s">
        <v>15</v>
      </c>
      <c r="I8" t="s">
        <v>152</v>
      </c>
      <c r="J8" t="s">
        <v>152</v>
      </c>
      <c r="K8" t="s">
        <v>152</v>
      </c>
      <c r="L8">
        <v>580.02</v>
      </c>
      <c r="M8">
        <v>1.8079999999999998</v>
      </c>
      <c r="N8">
        <v>580.01</v>
      </c>
      <c r="O8">
        <v>1.7825</v>
      </c>
      <c r="P8"/>
    </row>
    <row r="9" spans="1:16" x14ac:dyDescent="0.25">
      <c r="B9" t="s">
        <v>157</v>
      </c>
      <c r="C9" t="s">
        <v>13</v>
      </c>
      <c r="D9">
        <v>0</v>
      </c>
      <c r="E9">
        <v>0.33</v>
      </c>
      <c r="F9">
        <v>0.01</v>
      </c>
      <c r="G9" t="s">
        <v>16</v>
      </c>
      <c r="H9" t="s">
        <v>15</v>
      </c>
      <c r="I9" t="s">
        <v>152</v>
      </c>
      <c r="J9" t="s">
        <v>152</v>
      </c>
      <c r="K9" t="s">
        <v>152</v>
      </c>
      <c r="L9">
        <v>5800</v>
      </c>
      <c r="M9">
        <v>0.18855</v>
      </c>
      <c r="N9">
        <v>5800</v>
      </c>
      <c r="O9">
        <v>0.17835000000000001</v>
      </c>
      <c r="P9"/>
    </row>
    <row r="10" spans="1:16" x14ac:dyDescent="0.25">
      <c r="B10" t="s">
        <v>158</v>
      </c>
      <c r="C10" t="s">
        <v>13</v>
      </c>
      <c r="D10">
        <v>0.33</v>
      </c>
      <c r="E10">
        <v>3.3</v>
      </c>
      <c r="F10">
        <v>9.9999999999999995E-7</v>
      </c>
      <c r="G10" t="s">
        <v>16</v>
      </c>
      <c r="H10" t="s">
        <v>15</v>
      </c>
      <c r="I10" t="s">
        <v>152</v>
      </c>
      <c r="J10" t="s">
        <v>152</v>
      </c>
      <c r="K10" t="s">
        <v>152</v>
      </c>
      <c r="L10">
        <v>5.8999999999999995</v>
      </c>
      <c r="M10">
        <v>58</v>
      </c>
      <c r="N10">
        <v>5.7885</v>
      </c>
      <c r="O10">
        <v>57.731000000000002</v>
      </c>
      <c r="P10"/>
    </row>
    <row r="11" spans="1:16" x14ac:dyDescent="0.25">
      <c r="B11" t="s">
        <v>159</v>
      </c>
      <c r="C11" t="s">
        <v>13</v>
      </c>
      <c r="D11">
        <v>0.33</v>
      </c>
      <c r="E11">
        <v>3.3</v>
      </c>
      <c r="F11">
        <v>1.0000000000000001E-5</v>
      </c>
      <c r="G11" t="s">
        <v>16</v>
      </c>
      <c r="H11" t="s">
        <v>15</v>
      </c>
      <c r="I11" t="s">
        <v>152</v>
      </c>
      <c r="J11" t="s">
        <v>152</v>
      </c>
      <c r="K11" t="s">
        <v>152</v>
      </c>
      <c r="L11">
        <v>6.8244999999999996</v>
      </c>
      <c r="M11">
        <v>57.472999999999999</v>
      </c>
      <c r="N11">
        <v>6.5139999999999993</v>
      </c>
      <c r="O11">
        <v>57.536999999999999</v>
      </c>
      <c r="P11"/>
    </row>
    <row r="12" spans="1:16" x14ac:dyDescent="0.25">
      <c r="B12" t="s">
        <v>160</v>
      </c>
      <c r="C12" t="s">
        <v>13</v>
      </c>
      <c r="D12">
        <v>0.33</v>
      </c>
      <c r="E12">
        <v>3.3</v>
      </c>
      <c r="F12">
        <v>1E-4</v>
      </c>
      <c r="G12" t="s">
        <v>16</v>
      </c>
      <c r="H12" t="s">
        <v>15</v>
      </c>
      <c r="I12" t="s">
        <v>152</v>
      </c>
      <c r="J12" t="s">
        <v>152</v>
      </c>
      <c r="K12" t="s">
        <v>152</v>
      </c>
      <c r="L12">
        <v>47.838000000000001</v>
      </c>
      <c r="M12">
        <v>47.646999999999998</v>
      </c>
      <c r="N12">
        <v>47.36</v>
      </c>
      <c r="O12">
        <v>47.676000000000002</v>
      </c>
      <c r="P12"/>
    </row>
    <row r="13" spans="1:16" x14ac:dyDescent="0.25">
      <c r="B13" t="s">
        <v>161</v>
      </c>
      <c r="C13" t="s">
        <v>13</v>
      </c>
      <c r="D13">
        <v>0.33</v>
      </c>
      <c r="E13">
        <v>3.3</v>
      </c>
      <c r="F13">
        <v>1E-3</v>
      </c>
      <c r="G13" t="s">
        <v>16</v>
      </c>
      <c r="H13" t="s">
        <v>15</v>
      </c>
      <c r="I13" t="s">
        <v>152</v>
      </c>
      <c r="J13" t="s">
        <v>152</v>
      </c>
      <c r="K13" t="s">
        <v>152</v>
      </c>
      <c r="L13">
        <v>577.16999999999996</v>
      </c>
      <c r="M13">
        <v>10.805999999999999</v>
      </c>
      <c r="N13">
        <v>577</v>
      </c>
      <c r="O13">
        <v>10.702999999999999</v>
      </c>
      <c r="P13"/>
    </row>
    <row r="14" spans="1:16" x14ac:dyDescent="0.25">
      <c r="B14" t="s">
        <v>162</v>
      </c>
      <c r="C14" t="s">
        <v>13</v>
      </c>
      <c r="D14">
        <v>0.33</v>
      </c>
      <c r="E14">
        <v>3.3</v>
      </c>
      <c r="F14">
        <v>0.01</v>
      </c>
      <c r="G14" t="s">
        <v>16</v>
      </c>
      <c r="H14" t="s">
        <v>15</v>
      </c>
      <c r="I14" t="s">
        <v>152</v>
      </c>
      <c r="J14" t="s">
        <v>152</v>
      </c>
      <c r="K14" t="s">
        <v>152</v>
      </c>
      <c r="L14">
        <v>5799.8</v>
      </c>
      <c r="M14">
        <v>1.1454</v>
      </c>
      <c r="N14">
        <v>5799.7000000000007</v>
      </c>
      <c r="O14">
        <v>1.1003000000000001</v>
      </c>
      <c r="P14"/>
    </row>
    <row r="15" spans="1:16" x14ac:dyDescent="0.25">
      <c r="B15" t="s">
        <v>163</v>
      </c>
      <c r="C15" t="s">
        <v>13</v>
      </c>
      <c r="D15">
        <v>0.33</v>
      </c>
      <c r="E15">
        <v>3.3</v>
      </c>
      <c r="F15">
        <v>0.1</v>
      </c>
      <c r="G15" t="s">
        <v>16</v>
      </c>
      <c r="H15" t="s">
        <v>15</v>
      </c>
      <c r="I15" t="s">
        <v>152</v>
      </c>
      <c r="J15" t="s">
        <v>152</v>
      </c>
      <c r="K15" t="s">
        <v>152</v>
      </c>
      <c r="L15">
        <v>58000</v>
      </c>
      <c r="M15">
        <v>0.12814</v>
      </c>
      <c r="N15">
        <v>5799.8</v>
      </c>
      <c r="O15">
        <v>0.11006000000000001</v>
      </c>
      <c r="P15"/>
    </row>
    <row r="16" spans="1:16" x14ac:dyDescent="0.25">
      <c r="B16" t="s">
        <v>164</v>
      </c>
      <c r="C16" t="s">
        <v>13</v>
      </c>
      <c r="D16">
        <v>3</v>
      </c>
      <c r="E16">
        <v>33</v>
      </c>
      <c r="F16">
        <v>1.0000000000000001E-5</v>
      </c>
      <c r="G16" t="s">
        <v>16</v>
      </c>
      <c r="H16" t="s">
        <v>14</v>
      </c>
      <c r="I16" t="s">
        <v>152</v>
      </c>
      <c r="J16" t="s">
        <v>152</v>
      </c>
      <c r="K16" t="s">
        <v>152</v>
      </c>
      <c r="L16">
        <v>7.0000000000000001E-3</v>
      </c>
      <c r="M16">
        <v>5.8000000000000003E-2</v>
      </c>
      <c r="N16">
        <v>5.9614000000000004E-3</v>
      </c>
      <c r="O16">
        <v>5.7729999999999997E-2</v>
      </c>
      <c r="P16"/>
    </row>
    <row r="17" spans="2:16" x14ac:dyDescent="0.25">
      <c r="B17" t="s">
        <v>165</v>
      </c>
      <c r="C17" t="s">
        <v>13</v>
      </c>
      <c r="D17">
        <v>3</v>
      </c>
      <c r="E17">
        <v>33</v>
      </c>
      <c r="F17">
        <v>1E-4</v>
      </c>
      <c r="G17" t="s">
        <v>16</v>
      </c>
      <c r="H17" t="s">
        <v>14</v>
      </c>
      <c r="I17" t="s">
        <v>152</v>
      </c>
      <c r="J17" t="s">
        <v>152</v>
      </c>
      <c r="K17" t="s">
        <v>152</v>
      </c>
      <c r="L17">
        <v>1.8974000000000001E-2</v>
      </c>
      <c r="M17">
        <v>5.7393E-2</v>
      </c>
      <c r="N17">
        <v>1.5087E-2</v>
      </c>
      <c r="O17">
        <v>5.7480000000000003E-2</v>
      </c>
      <c r="P17"/>
    </row>
    <row r="18" spans="2:16" x14ac:dyDescent="0.25">
      <c r="B18" t="s">
        <v>166</v>
      </c>
      <c r="C18" t="s">
        <v>13</v>
      </c>
      <c r="D18">
        <v>3</v>
      </c>
      <c r="E18">
        <v>33</v>
      </c>
      <c r="F18">
        <v>1E-3</v>
      </c>
      <c r="G18" t="s">
        <v>16</v>
      </c>
      <c r="H18" t="s">
        <v>14</v>
      </c>
      <c r="I18" t="s">
        <v>152</v>
      </c>
      <c r="J18" t="s">
        <v>152</v>
      </c>
      <c r="K18" t="s">
        <v>152</v>
      </c>
      <c r="L18">
        <v>0.46340999999999999</v>
      </c>
      <c r="M18">
        <v>4.6594999999999998E-2</v>
      </c>
      <c r="N18">
        <v>0.45849000000000001</v>
      </c>
      <c r="O18">
        <v>4.6625E-2</v>
      </c>
      <c r="P18"/>
    </row>
    <row r="19" spans="2:16" x14ac:dyDescent="0.25">
      <c r="B19" t="s">
        <v>167</v>
      </c>
      <c r="C19" t="s">
        <v>13</v>
      </c>
      <c r="D19">
        <v>3</v>
      </c>
      <c r="E19">
        <v>33</v>
      </c>
      <c r="F19">
        <v>0.01</v>
      </c>
      <c r="G19" t="s">
        <v>16</v>
      </c>
      <c r="H19" t="s">
        <v>14</v>
      </c>
      <c r="I19" t="s">
        <v>152</v>
      </c>
      <c r="J19" t="s">
        <v>152</v>
      </c>
      <c r="K19" t="s">
        <v>152</v>
      </c>
      <c r="L19">
        <v>5.7713000000000001</v>
      </c>
      <c r="M19">
        <v>1.0319E-2</v>
      </c>
      <c r="N19">
        <v>5.7695999999999996</v>
      </c>
      <c r="O19">
        <v>1.0215999999999999E-2</v>
      </c>
      <c r="P19"/>
    </row>
    <row r="20" spans="2:16" x14ac:dyDescent="0.25">
      <c r="B20" t="s">
        <v>168</v>
      </c>
      <c r="C20" t="s">
        <v>13</v>
      </c>
      <c r="D20">
        <v>3</v>
      </c>
      <c r="E20">
        <v>33</v>
      </c>
      <c r="F20">
        <v>0.1</v>
      </c>
      <c r="G20" t="s">
        <v>16</v>
      </c>
      <c r="H20" t="s">
        <v>14</v>
      </c>
      <c r="I20" t="s">
        <v>152</v>
      </c>
      <c r="J20" t="s">
        <v>152</v>
      </c>
      <c r="K20" t="s">
        <v>152</v>
      </c>
      <c r="L20">
        <v>57.997999999999998</v>
      </c>
      <c r="M20">
        <v>1.0937E-3</v>
      </c>
      <c r="N20">
        <v>57.997</v>
      </c>
      <c r="O20">
        <v>1.0486E-3</v>
      </c>
      <c r="P20"/>
    </row>
    <row r="21" spans="2:16" x14ac:dyDescent="0.25">
      <c r="B21" t="s">
        <v>169</v>
      </c>
      <c r="C21" t="s">
        <v>13</v>
      </c>
      <c r="D21">
        <v>3</v>
      </c>
      <c r="E21">
        <v>33</v>
      </c>
      <c r="F21">
        <v>1</v>
      </c>
      <c r="G21" t="s">
        <v>16</v>
      </c>
      <c r="H21" t="s">
        <v>14</v>
      </c>
      <c r="I21" t="s">
        <v>152</v>
      </c>
      <c r="J21" t="s">
        <v>152</v>
      </c>
      <c r="K21" t="s">
        <v>152</v>
      </c>
      <c r="L21">
        <v>580</v>
      </c>
      <c r="M21">
        <v>1.2297E-4</v>
      </c>
      <c r="N21">
        <v>580</v>
      </c>
      <c r="O21">
        <v>1.0488999999999999E-4</v>
      </c>
      <c r="P21"/>
    </row>
    <row r="22" spans="2:16" x14ac:dyDescent="0.25">
      <c r="B22" t="s">
        <v>170</v>
      </c>
      <c r="C22" t="s">
        <v>13</v>
      </c>
      <c r="D22">
        <v>33</v>
      </c>
      <c r="E22">
        <v>330</v>
      </c>
      <c r="F22">
        <v>1E-4</v>
      </c>
      <c r="G22" t="s">
        <v>16</v>
      </c>
      <c r="H22" t="s">
        <v>14</v>
      </c>
      <c r="I22" t="s">
        <v>152</v>
      </c>
      <c r="J22" t="s">
        <v>152</v>
      </c>
      <c r="K22" t="s">
        <v>152</v>
      </c>
      <c r="L22">
        <v>0.75</v>
      </c>
      <c r="M22">
        <v>6.3E-2</v>
      </c>
      <c r="N22">
        <v>0.57872000000000001</v>
      </c>
      <c r="O22">
        <v>6.3505000000000006E-2</v>
      </c>
      <c r="P22"/>
    </row>
    <row r="23" spans="2:16" x14ac:dyDescent="0.25">
      <c r="B23" t="s">
        <v>171</v>
      </c>
      <c r="C23" t="s">
        <v>13</v>
      </c>
      <c r="D23">
        <v>33</v>
      </c>
      <c r="E23">
        <v>330</v>
      </c>
      <c r="F23">
        <v>1E-3</v>
      </c>
      <c r="G23" t="s">
        <v>16</v>
      </c>
      <c r="H23" t="s">
        <v>14</v>
      </c>
      <c r="I23" t="s">
        <v>152</v>
      </c>
      <c r="J23" t="s">
        <v>152</v>
      </c>
      <c r="K23" t="s">
        <v>152</v>
      </c>
      <c r="L23">
        <v>0.75</v>
      </c>
      <c r="M23">
        <v>6.3263E-2</v>
      </c>
      <c r="N23">
        <v>0.64625999999999995</v>
      </c>
      <c r="O23">
        <v>6.3324000000000005E-2</v>
      </c>
      <c r="P23"/>
    </row>
    <row r="24" spans="2:16" x14ac:dyDescent="0.25">
      <c r="B24" t="s">
        <v>172</v>
      </c>
      <c r="C24" t="s">
        <v>13</v>
      </c>
      <c r="D24">
        <v>33</v>
      </c>
      <c r="E24">
        <v>330</v>
      </c>
      <c r="F24">
        <v>0.01</v>
      </c>
      <c r="G24" t="s">
        <v>16</v>
      </c>
      <c r="H24" t="s">
        <v>14</v>
      </c>
      <c r="I24" t="s">
        <v>152</v>
      </c>
      <c r="J24" t="s">
        <v>152</v>
      </c>
      <c r="K24" t="s">
        <v>152</v>
      </c>
      <c r="L24">
        <v>4.6657000000000002</v>
      </c>
      <c r="M24">
        <v>5.3552000000000002E-2</v>
      </c>
      <c r="N24">
        <v>4.6182999999999996</v>
      </c>
      <c r="O24">
        <v>5.3588999999999998E-2</v>
      </c>
      <c r="P24"/>
    </row>
    <row r="25" spans="2:16" x14ac:dyDescent="0.25">
      <c r="B25" t="s">
        <v>173</v>
      </c>
      <c r="C25" t="s">
        <v>13</v>
      </c>
      <c r="D25">
        <v>33</v>
      </c>
      <c r="E25">
        <v>330</v>
      </c>
      <c r="F25">
        <v>0.1</v>
      </c>
      <c r="G25" t="s">
        <v>16</v>
      </c>
      <c r="H25" t="s">
        <v>14</v>
      </c>
      <c r="I25" t="s">
        <v>152</v>
      </c>
      <c r="J25" t="s">
        <v>152</v>
      </c>
      <c r="K25" t="s">
        <v>152</v>
      </c>
      <c r="L25">
        <v>57.655999999999999</v>
      </c>
      <c r="M25">
        <v>1.2921E-2</v>
      </c>
      <c r="N25">
        <v>57.638999999999996</v>
      </c>
      <c r="O25">
        <v>1.2819000000000001E-2</v>
      </c>
      <c r="P25"/>
    </row>
    <row r="26" spans="2:16" x14ac:dyDescent="0.25">
      <c r="B26" t="s">
        <v>174</v>
      </c>
      <c r="C26" t="s">
        <v>13</v>
      </c>
      <c r="D26">
        <v>33</v>
      </c>
      <c r="E26">
        <v>330</v>
      </c>
      <c r="F26">
        <v>1</v>
      </c>
      <c r="G26" t="s">
        <v>16</v>
      </c>
      <c r="H26" t="s">
        <v>14</v>
      </c>
      <c r="I26" t="s">
        <v>152</v>
      </c>
      <c r="J26" t="s">
        <v>152</v>
      </c>
      <c r="K26" t="s">
        <v>152</v>
      </c>
      <c r="L26">
        <v>579.97</v>
      </c>
      <c r="M26">
        <v>1.3701E-3</v>
      </c>
      <c r="N26">
        <v>579.96</v>
      </c>
      <c r="O26">
        <v>1.3248999999999999E-3</v>
      </c>
      <c r="P26"/>
    </row>
    <row r="27" spans="2:16" x14ac:dyDescent="0.25">
      <c r="B27" t="s">
        <v>175</v>
      </c>
      <c r="C27" t="s">
        <v>13</v>
      </c>
      <c r="D27">
        <v>33</v>
      </c>
      <c r="E27">
        <v>330</v>
      </c>
      <c r="F27">
        <v>10</v>
      </c>
      <c r="G27" t="s">
        <v>16</v>
      </c>
      <c r="H27" t="s">
        <v>14</v>
      </c>
      <c r="I27" t="s">
        <v>152</v>
      </c>
      <c r="J27" t="s">
        <v>152</v>
      </c>
      <c r="K27" t="s">
        <v>152</v>
      </c>
      <c r="L27">
        <v>5800</v>
      </c>
      <c r="M27">
        <v>1.5061999999999999E-4</v>
      </c>
      <c r="N27">
        <v>5800</v>
      </c>
      <c r="O27">
        <v>1.3254E-4</v>
      </c>
      <c r="P27"/>
    </row>
    <row r="28" spans="2:16" x14ac:dyDescent="0.25">
      <c r="B28" t="s">
        <v>176</v>
      </c>
      <c r="C28" t="s">
        <v>13</v>
      </c>
      <c r="D28">
        <v>330</v>
      </c>
      <c r="E28">
        <v>1000</v>
      </c>
      <c r="F28">
        <v>1E-3</v>
      </c>
      <c r="G28" t="s">
        <v>16</v>
      </c>
      <c r="H28" t="s">
        <v>14</v>
      </c>
      <c r="I28" t="s">
        <v>152</v>
      </c>
      <c r="J28" t="s">
        <v>152</v>
      </c>
      <c r="K28" t="s">
        <v>152</v>
      </c>
      <c r="L28">
        <v>2.4</v>
      </c>
      <c r="M28">
        <v>6.3E-2</v>
      </c>
      <c r="N28">
        <v>1.7517</v>
      </c>
      <c r="O28">
        <v>6.3493999999999995E-2</v>
      </c>
      <c r="P28"/>
    </row>
    <row r="29" spans="2:16" x14ac:dyDescent="0.25">
      <c r="B29" t="s">
        <v>177</v>
      </c>
      <c r="C29" t="s">
        <v>13</v>
      </c>
      <c r="D29">
        <v>330</v>
      </c>
      <c r="E29">
        <v>1000</v>
      </c>
      <c r="F29">
        <v>0.01</v>
      </c>
      <c r="G29" t="s">
        <v>16</v>
      </c>
      <c r="H29" t="s">
        <v>14</v>
      </c>
      <c r="I29" t="s">
        <v>152</v>
      </c>
      <c r="J29" t="s">
        <v>152</v>
      </c>
      <c r="K29" t="s">
        <v>152</v>
      </c>
      <c r="L29">
        <v>3.0262000000000002</v>
      </c>
      <c r="M29">
        <v>6.2772999999999995E-2</v>
      </c>
      <c r="N29">
        <v>2.7036000000000002</v>
      </c>
      <c r="O29">
        <v>6.2797000000000006E-2</v>
      </c>
      <c r="P29"/>
    </row>
    <row r="30" spans="2:16" x14ac:dyDescent="0.25">
      <c r="B30" t="s">
        <v>178</v>
      </c>
      <c r="C30" t="s">
        <v>13</v>
      </c>
      <c r="D30">
        <v>330</v>
      </c>
      <c r="E30">
        <v>1000</v>
      </c>
      <c r="F30">
        <v>0.1</v>
      </c>
      <c r="G30" t="s">
        <v>16</v>
      </c>
      <c r="H30" t="s">
        <v>14</v>
      </c>
      <c r="I30" t="s">
        <v>152</v>
      </c>
      <c r="J30" t="s">
        <v>152</v>
      </c>
      <c r="K30" t="s">
        <v>152</v>
      </c>
      <c r="L30">
        <v>50.231999999999999</v>
      </c>
      <c r="M30">
        <v>3.7957999999999999E-2</v>
      </c>
      <c r="N30">
        <v>49.963000000000001</v>
      </c>
      <c r="O30">
        <v>3.7333999999999999E-2</v>
      </c>
      <c r="P30"/>
    </row>
    <row r="31" spans="2:16" x14ac:dyDescent="0.25">
      <c r="B31" t="s">
        <v>179</v>
      </c>
      <c r="C31" t="s">
        <v>13</v>
      </c>
      <c r="D31">
        <v>330</v>
      </c>
      <c r="E31">
        <v>1000</v>
      </c>
      <c r="F31">
        <v>1</v>
      </c>
      <c r="G31" t="s">
        <v>16</v>
      </c>
      <c r="H31" t="s">
        <v>14</v>
      </c>
      <c r="I31" t="s">
        <v>152</v>
      </c>
      <c r="J31" t="s">
        <v>152</v>
      </c>
      <c r="K31" t="s">
        <v>152</v>
      </c>
      <c r="L31">
        <v>578.9</v>
      </c>
      <c r="M31">
        <v>5.2931000000000002E-3</v>
      </c>
      <c r="N31">
        <v>578.86</v>
      </c>
      <c r="O31">
        <v>4.7971999999999997E-3</v>
      </c>
      <c r="P31"/>
    </row>
    <row r="32" spans="2:16" x14ac:dyDescent="0.25">
      <c r="B32" t="s">
        <v>180</v>
      </c>
      <c r="C32" t="s">
        <v>13</v>
      </c>
      <c r="D32">
        <v>330</v>
      </c>
      <c r="E32">
        <v>1000</v>
      </c>
      <c r="F32">
        <v>10</v>
      </c>
      <c r="G32" t="s">
        <v>16</v>
      </c>
      <c r="H32" t="s">
        <v>14</v>
      </c>
      <c r="I32" t="s">
        <v>152</v>
      </c>
      <c r="J32" t="s">
        <v>152</v>
      </c>
      <c r="K32" t="s">
        <v>152</v>
      </c>
      <c r="L32">
        <v>5799.9000000000005</v>
      </c>
      <c r="M32">
        <v>6.8179000000000004E-4</v>
      </c>
      <c r="N32">
        <v>5799.9000000000005</v>
      </c>
      <c r="O32">
        <v>4.8139E-4</v>
      </c>
      <c r="P32"/>
    </row>
    <row r="33" spans="2:16" x14ac:dyDescent="0.25">
      <c r="B33" t="s">
        <v>757</v>
      </c>
      <c r="C33" t="s">
        <v>102</v>
      </c>
      <c r="D33">
        <v>0</v>
      </c>
      <c r="E33">
        <v>3.3E-4</v>
      </c>
      <c r="F33">
        <v>1.0000000000000001E-9</v>
      </c>
      <c r="G33" t="s">
        <v>24</v>
      </c>
      <c r="H33" t="s">
        <v>22</v>
      </c>
      <c r="I33" t="s">
        <v>152</v>
      </c>
      <c r="J33" t="s">
        <v>152</v>
      </c>
      <c r="K33" t="s">
        <v>152</v>
      </c>
      <c r="L33">
        <v>2.5000000000000001E-2</v>
      </c>
      <c r="M33">
        <v>170</v>
      </c>
      <c r="N33">
        <v>2.3109999999999999E-2</v>
      </c>
      <c r="O33">
        <v>173.17</v>
      </c>
      <c r="P33"/>
    </row>
    <row r="34" spans="2:16" x14ac:dyDescent="0.25">
      <c r="B34" t="s">
        <v>758</v>
      </c>
      <c r="C34" t="s">
        <v>102</v>
      </c>
      <c r="D34">
        <v>0</v>
      </c>
      <c r="E34">
        <v>3.3E-4</v>
      </c>
      <c r="F34">
        <v>1E-8</v>
      </c>
      <c r="G34" t="s">
        <v>24</v>
      </c>
      <c r="H34" t="s">
        <v>22</v>
      </c>
      <c r="I34" t="s">
        <v>152</v>
      </c>
      <c r="J34" t="s">
        <v>152</v>
      </c>
      <c r="K34" t="s">
        <v>152</v>
      </c>
      <c r="L34">
        <v>2.5000000000000001E-2</v>
      </c>
      <c r="M34">
        <v>171.65</v>
      </c>
      <c r="N34">
        <v>2.3816E-2</v>
      </c>
      <c r="O34">
        <v>171.66</v>
      </c>
      <c r="P34"/>
    </row>
    <row r="35" spans="2:16" x14ac:dyDescent="0.25">
      <c r="B35" t="s">
        <v>759</v>
      </c>
      <c r="C35" t="s">
        <v>102</v>
      </c>
      <c r="D35">
        <v>0</v>
      </c>
      <c r="E35">
        <v>3.3E-4</v>
      </c>
      <c r="F35">
        <v>9.9999999999999995E-8</v>
      </c>
      <c r="G35" t="s">
        <v>24</v>
      </c>
      <c r="H35" t="s">
        <v>22</v>
      </c>
      <c r="I35" t="s">
        <v>152</v>
      </c>
      <c r="J35" t="s">
        <v>152</v>
      </c>
      <c r="K35" t="s">
        <v>152</v>
      </c>
      <c r="L35">
        <v>6.2455000000000004E-2</v>
      </c>
      <c r="M35">
        <v>111.22</v>
      </c>
      <c r="N35">
        <v>6.2385000000000003E-2</v>
      </c>
      <c r="O35">
        <v>111.00999999999999</v>
      </c>
      <c r="P35"/>
    </row>
    <row r="36" spans="2:16" x14ac:dyDescent="0.25">
      <c r="B36" t="s">
        <v>760</v>
      </c>
      <c r="C36" t="s">
        <v>102</v>
      </c>
      <c r="D36">
        <v>0</v>
      </c>
      <c r="E36">
        <v>3.3E-4</v>
      </c>
      <c r="F36">
        <v>9.9999999999999995E-7</v>
      </c>
      <c r="G36" t="s">
        <v>24</v>
      </c>
      <c r="H36" t="s">
        <v>22</v>
      </c>
      <c r="I36" t="s">
        <v>152</v>
      </c>
      <c r="J36" t="s">
        <v>152</v>
      </c>
      <c r="K36" t="s">
        <v>152</v>
      </c>
      <c r="L36">
        <v>0.58048</v>
      </c>
      <c r="M36">
        <v>15.571</v>
      </c>
      <c r="N36">
        <v>0.58044999999999991</v>
      </c>
      <c r="O36">
        <v>15.378</v>
      </c>
      <c r="P36"/>
    </row>
    <row r="37" spans="2:16" x14ac:dyDescent="0.25">
      <c r="B37" t="s">
        <v>756</v>
      </c>
      <c r="C37" t="s">
        <v>102</v>
      </c>
      <c r="D37">
        <v>0</v>
      </c>
      <c r="E37">
        <v>3.3E-4</v>
      </c>
      <c r="F37">
        <v>9.9999999999999991E-6</v>
      </c>
      <c r="G37" t="s">
        <v>24</v>
      </c>
      <c r="H37" t="s">
        <v>22</v>
      </c>
      <c r="I37" t="s">
        <v>152</v>
      </c>
      <c r="J37" t="s">
        <v>152</v>
      </c>
      <c r="K37" t="s">
        <v>152</v>
      </c>
      <c r="L37">
        <v>5.8000999999999996</v>
      </c>
      <c r="M37">
        <v>1.6239000000000001</v>
      </c>
      <c r="N37">
        <v>5.8000999999999996</v>
      </c>
      <c r="O37">
        <v>1.5456000000000001</v>
      </c>
      <c r="P37"/>
    </row>
    <row r="38" spans="2:16" x14ac:dyDescent="0.25">
      <c r="B38" t="s">
        <v>761</v>
      </c>
      <c r="C38" t="s">
        <v>102</v>
      </c>
      <c r="D38">
        <v>0</v>
      </c>
      <c r="E38">
        <v>3.3E-4</v>
      </c>
      <c r="F38">
        <v>9.9999999999999991E-5</v>
      </c>
      <c r="G38" t="s">
        <v>24</v>
      </c>
      <c r="H38" t="s">
        <v>22</v>
      </c>
      <c r="I38" t="s">
        <v>152</v>
      </c>
      <c r="J38" t="s">
        <v>152</v>
      </c>
      <c r="K38" t="s">
        <v>152</v>
      </c>
      <c r="L38">
        <v>58</v>
      </c>
      <c r="M38">
        <v>0.18589999999999998</v>
      </c>
      <c r="N38">
        <v>58</v>
      </c>
      <c r="O38">
        <v>0.15456999999999999</v>
      </c>
      <c r="P38"/>
    </row>
    <row r="39" spans="2:16" x14ac:dyDescent="0.25">
      <c r="B39" t="s">
        <v>762</v>
      </c>
      <c r="C39" t="s">
        <v>102</v>
      </c>
      <c r="D39">
        <v>3.3E-4</v>
      </c>
      <c r="E39">
        <v>3.3E-3</v>
      </c>
      <c r="F39">
        <v>1E-8</v>
      </c>
      <c r="G39" t="s">
        <v>24</v>
      </c>
      <c r="H39" t="s">
        <v>22</v>
      </c>
      <c r="I39" t="s">
        <v>152</v>
      </c>
      <c r="J39" t="s">
        <v>152</v>
      </c>
      <c r="K39" t="s">
        <v>152</v>
      </c>
      <c r="L39">
        <v>5.9000000000000004E-2</v>
      </c>
      <c r="M39">
        <v>150</v>
      </c>
      <c r="N39">
        <v>5.8075000000000002E-2</v>
      </c>
      <c r="O39">
        <v>150.03</v>
      </c>
      <c r="P39"/>
    </row>
    <row r="40" spans="2:16" x14ac:dyDescent="0.25">
      <c r="B40" t="s">
        <v>763</v>
      </c>
      <c r="C40" t="s">
        <v>102</v>
      </c>
      <c r="D40">
        <v>3.3E-4</v>
      </c>
      <c r="E40">
        <v>3.3E-3</v>
      </c>
      <c r="F40">
        <v>1.0000000000000001E-7</v>
      </c>
      <c r="G40" t="s">
        <v>24</v>
      </c>
      <c r="H40" t="s">
        <v>22</v>
      </c>
      <c r="I40" t="s">
        <v>152</v>
      </c>
      <c r="J40" t="s">
        <v>152</v>
      </c>
      <c r="K40" t="s">
        <v>152</v>
      </c>
      <c r="L40">
        <v>7.6723E-2</v>
      </c>
      <c r="M40">
        <v>145.60999999999999</v>
      </c>
      <c r="N40">
        <v>7.3870000000000005E-2</v>
      </c>
      <c r="O40">
        <v>146.15</v>
      </c>
      <c r="P40"/>
    </row>
    <row r="41" spans="2:16" x14ac:dyDescent="0.25">
      <c r="B41" t="s">
        <v>764</v>
      </c>
      <c r="C41" t="s">
        <v>102</v>
      </c>
      <c r="D41">
        <v>3.3E-4</v>
      </c>
      <c r="E41">
        <v>3.3E-3</v>
      </c>
      <c r="F41">
        <v>9.9999999999999995E-7</v>
      </c>
      <c r="G41" t="s">
        <v>24</v>
      </c>
      <c r="H41" t="s">
        <v>22</v>
      </c>
      <c r="I41" t="s">
        <v>152</v>
      </c>
      <c r="J41" t="s">
        <v>152</v>
      </c>
      <c r="K41" t="s">
        <v>152</v>
      </c>
      <c r="L41">
        <v>0.56850999999999996</v>
      </c>
      <c r="M41">
        <v>71.494</v>
      </c>
      <c r="N41">
        <v>0.56634999999999991</v>
      </c>
      <c r="O41">
        <v>71.248000000000005</v>
      </c>
      <c r="P41"/>
    </row>
    <row r="42" spans="2:16" x14ac:dyDescent="0.25">
      <c r="B42" t="s">
        <v>765</v>
      </c>
      <c r="C42" t="s">
        <v>102</v>
      </c>
      <c r="D42">
        <v>3.3E-4</v>
      </c>
      <c r="E42">
        <v>3.3E-3</v>
      </c>
      <c r="F42">
        <v>1.0000000000000001E-5</v>
      </c>
      <c r="G42" t="s">
        <v>24</v>
      </c>
      <c r="H42" t="s">
        <v>22</v>
      </c>
      <c r="I42" t="s">
        <v>152</v>
      </c>
      <c r="J42" t="s">
        <v>152</v>
      </c>
      <c r="K42" t="s">
        <v>152</v>
      </c>
      <c r="L42">
        <v>5.7989999999999995</v>
      </c>
      <c r="M42">
        <v>8.7697000000000003</v>
      </c>
      <c r="N42">
        <v>5.7981999999999996</v>
      </c>
      <c r="O42">
        <v>8.525599999999999</v>
      </c>
      <c r="P42"/>
    </row>
    <row r="43" spans="2:16" x14ac:dyDescent="0.25">
      <c r="B43" t="s">
        <v>766</v>
      </c>
      <c r="C43" t="s">
        <v>102</v>
      </c>
      <c r="D43">
        <v>3.3E-4</v>
      </c>
      <c r="E43">
        <v>3.3E-3</v>
      </c>
      <c r="F43">
        <v>1E-4</v>
      </c>
      <c r="G43" t="s">
        <v>24</v>
      </c>
      <c r="H43" t="s">
        <v>22</v>
      </c>
      <c r="I43" t="s">
        <v>152</v>
      </c>
      <c r="J43" t="s">
        <v>152</v>
      </c>
      <c r="K43" t="s">
        <v>152</v>
      </c>
      <c r="L43">
        <v>58</v>
      </c>
      <c r="M43">
        <v>0.95318000000000003</v>
      </c>
      <c r="N43">
        <v>58</v>
      </c>
      <c r="O43">
        <v>0.85455000000000003</v>
      </c>
      <c r="P43"/>
    </row>
    <row r="44" spans="2:16" x14ac:dyDescent="0.25">
      <c r="B44" t="s">
        <v>767</v>
      </c>
      <c r="C44" t="s">
        <v>102</v>
      </c>
      <c r="D44">
        <v>3.3E-3</v>
      </c>
      <c r="E44">
        <v>3.3000000000000002E-2</v>
      </c>
      <c r="F44">
        <v>1.0000000000000001E-7</v>
      </c>
      <c r="G44" t="s">
        <v>24</v>
      </c>
      <c r="H44" t="s">
        <v>22</v>
      </c>
      <c r="I44" t="s">
        <v>152</v>
      </c>
      <c r="J44" t="s">
        <v>152</v>
      </c>
      <c r="K44" t="s">
        <v>152</v>
      </c>
      <c r="L44">
        <v>0.2</v>
      </c>
      <c r="M44">
        <v>150</v>
      </c>
      <c r="N44">
        <v>0.1928</v>
      </c>
      <c r="O44">
        <v>146.04</v>
      </c>
      <c r="P44"/>
    </row>
    <row r="45" spans="2:16" x14ac:dyDescent="0.25">
      <c r="B45" t="s">
        <v>768</v>
      </c>
      <c r="C45" t="s">
        <v>102</v>
      </c>
      <c r="D45">
        <v>3.3E-3</v>
      </c>
      <c r="E45">
        <v>3.3000000000000002E-2</v>
      </c>
      <c r="F45">
        <v>9.9999999999999995E-7</v>
      </c>
      <c r="G45" t="s">
        <v>24</v>
      </c>
      <c r="H45" t="s">
        <v>22</v>
      </c>
      <c r="I45" t="s">
        <v>152</v>
      </c>
      <c r="J45" t="s">
        <v>152</v>
      </c>
      <c r="K45" t="s">
        <v>152</v>
      </c>
      <c r="L45">
        <v>0.43579000000000001</v>
      </c>
      <c r="M45">
        <v>139.77000000000001</v>
      </c>
      <c r="N45">
        <v>0.42593000000000003</v>
      </c>
      <c r="O45">
        <v>139.97999999999999</v>
      </c>
      <c r="P45"/>
    </row>
    <row r="46" spans="2:16" x14ac:dyDescent="0.25">
      <c r="B46" t="s">
        <v>769</v>
      </c>
      <c r="C46" t="s">
        <v>102</v>
      </c>
      <c r="D46">
        <v>3.3E-3</v>
      </c>
      <c r="E46">
        <v>3.3000000000000002E-2</v>
      </c>
      <c r="F46">
        <v>1.0000000000000001E-5</v>
      </c>
      <c r="G46" t="s">
        <v>24</v>
      </c>
      <c r="H46" t="s">
        <v>22</v>
      </c>
      <c r="I46" t="s">
        <v>152</v>
      </c>
      <c r="J46" t="s">
        <v>152</v>
      </c>
      <c r="K46" t="s">
        <v>152</v>
      </c>
      <c r="L46">
        <v>5.6411999999999995</v>
      </c>
      <c r="M46">
        <v>61.573</v>
      </c>
      <c r="N46">
        <v>5.6358999999999995</v>
      </c>
      <c r="O46">
        <v>61.498999999999995</v>
      </c>
      <c r="P46"/>
    </row>
    <row r="47" spans="2:16" x14ac:dyDescent="0.25">
      <c r="B47" t="s">
        <v>770</v>
      </c>
      <c r="C47" t="s">
        <v>102</v>
      </c>
      <c r="D47">
        <v>3.3E-3</v>
      </c>
      <c r="E47">
        <v>3.3000000000000002E-2</v>
      </c>
      <c r="F47">
        <v>1E-4</v>
      </c>
      <c r="G47" t="s">
        <v>24</v>
      </c>
      <c r="H47" t="s">
        <v>22</v>
      </c>
      <c r="I47" t="s">
        <v>152</v>
      </c>
      <c r="J47" t="s">
        <v>152</v>
      </c>
      <c r="K47" t="s">
        <v>152</v>
      </c>
      <c r="L47">
        <v>57.981999999999999</v>
      </c>
      <c r="M47">
        <v>7.2081999999999997</v>
      </c>
      <c r="N47">
        <v>57.98</v>
      </c>
      <c r="O47">
        <v>7.1459000000000001</v>
      </c>
      <c r="P47"/>
    </row>
    <row r="48" spans="2:16" x14ac:dyDescent="0.25">
      <c r="B48" t="s">
        <v>771</v>
      </c>
      <c r="C48" t="s">
        <v>102</v>
      </c>
      <c r="D48">
        <v>3.3E-3</v>
      </c>
      <c r="E48">
        <v>3.3000000000000002E-2</v>
      </c>
      <c r="F48">
        <v>1E-3</v>
      </c>
      <c r="G48" t="s">
        <v>24</v>
      </c>
      <c r="H48" t="s">
        <v>22</v>
      </c>
      <c r="I48" t="s">
        <v>152</v>
      </c>
      <c r="J48" t="s">
        <v>152</v>
      </c>
      <c r="K48" t="s">
        <v>152</v>
      </c>
      <c r="L48">
        <v>580</v>
      </c>
      <c r="M48">
        <v>0.74104999999999999</v>
      </c>
      <c r="N48">
        <v>580</v>
      </c>
      <c r="O48">
        <v>0.71593000000000007</v>
      </c>
      <c r="P48"/>
    </row>
    <row r="49" spans="2:16" x14ac:dyDescent="0.25">
      <c r="B49" t="s">
        <v>772</v>
      </c>
      <c r="C49" t="s">
        <v>102</v>
      </c>
      <c r="D49">
        <v>3.3000000000000002E-2</v>
      </c>
      <c r="E49">
        <v>0.33</v>
      </c>
      <c r="F49">
        <v>9.9999999999999995E-7</v>
      </c>
      <c r="G49" t="s">
        <v>24</v>
      </c>
      <c r="H49" t="s">
        <v>22</v>
      </c>
      <c r="I49" t="s">
        <v>152</v>
      </c>
      <c r="J49" t="s">
        <v>152</v>
      </c>
      <c r="K49" t="s">
        <v>152</v>
      </c>
      <c r="L49">
        <v>3</v>
      </c>
      <c r="M49">
        <v>120</v>
      </c>
      <c r="N49">
        <v>2.9413999999999998</v>
      </c>
      <c r="O49">
        <v>115.33</v>
      </c>
      <c r="P49"/>
    </row>
    <row r="50" spans="2:16" x14ac:dyDescent="0.25">
      <c r="B50" t="s">
        <v>773</v>
      </c>
      <c r="C50" t="s">
        <v>102</v>
      </c>
      <c r="D50">
        <v>3.3000000000000002E-2</v>
      </c>
      <c r="E50">
        <v>0.33</v>
      </c>
      <c r="F50">
        <v>1.0000000000000001E-5</v>
      </c>
      <c r="G50" t="s">
        <v>24</v>
      </c>
      <c r="H50" t="s">
        <v>22</v>
      </c>
      <c r="I50" t="s">
        <v>152</v>
      </c>
      <c r="J50" t="s">
        <v>152</v>
      </c>
      <c r="K50" t="s">
        <v>152</v>
      </c>
      <c r="L50">
        <v>5.2851999999999997</v>
      </c>
      <c r="M50">
        <v>109.47999999999999</v>
      </c>
      <c r="N50">
        <v>5.266</v>
      </c>
      <c r="O50">
        <v>109.50999999999999</v>
      </c>
      <c r="P50"/>
    </row>
    <row r="51" spans="2:16" x14ac:dyDescent="0.25">
      <c r="B51" t="s">
        <v>774</v>
      </c>
      <c r="C51" t="s">
        <v>102</v>
      </c>
      <c r="D51">
        <v>3.3000000000000002E-2</v>
      </c>
      <c r="E51">
        <v>0.33</v>
      </c>
      <c r="F51">
        <v>1E-4</v>
      </c>
      <c r="G51" t="s">
        <v>24</v>
      </c>
      <c r="H51" t="s">
        <v>22</v>
      </c>
      <c r="I51" t="s">
        <v>152</v>
      </c>
      <c r="J51" t="s">
        <v>152</v>
      </c>
      <c r="K51" t="s">
        <v>152</v>
      </c>
      <c r="L51">
        <v>56.994999999999997</v>
      </c>
      <c r="M51">
        <v>42.585000000000001</v>
      </c>
      <c r="N51">
        <v>56.983999999999995</v>
      </c>
      <c r="O51">
        <v>42.551000000000002</v>
      </c>
      <c r="P51"/>
    </row>
    <row r="52" spans="2:16" x14ac:dyDescent="0.25">
      <c r="B52" t="s">
        <v>775</v>
      </c>
      <c r="C52" t="s">
        <v>102</v>
      </c>
      <c r="D52">
        <v>3.3000000000000002E-2</v>
      </c>
      <c r="E52">
        <v>0.33</v>
      </c>
      <c r="F52">
        <v>1E-3</v>
      </c>
      <c r="G52" t="s">
        <v>24</v>
      </c>
      <c r="H52" t="s">
        <v>22</v>
      </c>
      <c r="I52" t="s">
        <v>152</v>
      </c>
      <c r="J52" t="s">
        <v>152</v>
      </c>
      <c r="K52" t="s">
        <v>152</v>
      </c>
      <c r="L52">
        <v>579.89</v>
      </c>
      <c r="M52">
        <v>4.7609999999999992</v>
      </c>
      <c r="N52">
        <v>579.88</v>
      </c>
      <c r="O52">
        <v>4.7410999999999994</v>
      </c>
      <c r="P52"/>
    </row>
    <row r="53" spans="2:16" x14ac:dyDescent="0.25">
      <c r="B53" t="s">
        <v>776</v>
      </c>
      <c r="C53" t="s">
        <v>102</v>
      </c>
      <c r="D53">
        <v>3.3000000000000002E-2</v>
      </c>
      <c r="E53">
        <v>0.33</v>
      </c>
      <c r="F53">
        <v>0.01</v>
      </c>
      <c r="G53" t="s">
        <v>24</v>
      </c>
      <c r="H53" t="s">
        <v>22</v>
      </c>
      <c r="I53" t="s">
        <v>152</v>
      </c>
      <c r="J53" t="s">
        <v>152</v>
      </c>
      <c r="K53" t="s">
        <v>152</v>
      </c>
      <c r="L53">
        <v>5800</v>
      </c>
      <c r="M53">
        <v>0.48270000000000002</v>
      </c>
      <c r="N53">
        <v>5800</v>
      </c>
      <c r="O53">
        <v>0.47470999999999997</v>
      </c>
      <c r="P53"/>
    </row>
    <row r="54" spans="2:16" x14ac:dyDescent="0.25">
      <c r="B54" t="s">
        <v>181</v>
      </c>
      <c r="C54" t="s">
        <v>102</v>
      </c>
      <c r="D54">
        <v>0.33</v>
      </c>
      <c r="E54">
        <v>3</v>
      </c>
      <c r="F54">
        <v>1.0000000000000001E-5</v>
      </c>
      <c r="G54" t="s">
        <v>24</v>
      </c>
      <c r="H54" t="s">
        <v>23</v>
      </c>
      <c r="I54" t="s">
        <v>152</v>
      </c>
      <c r="J54" t="s">
        <v>152</v>
      </c>
      <c r="K54" t="s">
        <v>152</v>
      </c>
      <c r="L54">
        <v>5.2000000000000005E-2</v>
      </c>
      <c r="M54">
        <v>0.44</v>
      </c>
      <c r="N54">
        <v>5.1000000000000004E-2</v>
      </c>
      <c r="O54">
        <v>0.43873000000000001</v>
      </c>
      <c r="P54"/>
    </row>
    <row r="55" spans="2:16" x14ac:dyDescent="0.25">
      <c r="B55" t="s">
        <v>182</v>
      </c>
      <c r="C55" t="s">
        <v>102</v>
      </c>
      <c r="D55">
        <v>0.33</v>
      </c>
      <c r="E55">
        <v>3</v>
      </c>
      <c r="F55">
        <v>1E-4</v>
      </c>
      <c r="G55" t="s">
        <v>24</v>
      </c>
      <c r="H55" t="s">
        <v>23</v>
      </c>
      <c r="I55" t="s">
        <v>152</v>
      </c>
      <c r="J55" t="s">
        <v>152</v>
      </c>
      <c r="K55" t="s">
        <v>152</v>
      </c>
      <c r="L55">
        <v>6.0247999999999996E-2</v>
      </c>
      <c r="M55">
        <v>0.43613999999999997</v>
      </c>
      <c r="N55">
        <v>6.0204000000000001E-2</v>
      </c>
      <c r="O55">
        <v>0.43607000000000001</v>
      </c>
      <c r="P55"/>
    </row>
    <row r="56" spans="2:16" x14ac:dyDescent="0.25">
      <c r="B56" t="s">
        <v>183</v>
      </c>
      <c r="C56" t="s">
        <v>102</v>
      </c>
      <c r="D56">
        <v>0.33</v>
      </c>
      <c r="E56">
        <v>3</v>
      </c>
      <c r="F56">
        <v>1E-3</v>
      </c>
      <c r="G56" t="s">
        <v>24</v>
      </c>
      <c r="H56" t="s">
        <v>23</v>
      </c>
      <c r="I56" t="s">
        <v>152</v>
      </c>
      <c r="J56" t="s">
        <v>152</v>
      </c>
      <c r="K56" t="s">
        <v>152</v>
      </c>
      <c r="L56">
        <v>0.50420999999999994</v>
      </c>
      <c r="M56">
        <v>0.32729000000000003</v>
      </c>
      <c r="N56">
        <v>0.50424000000000002</v>
      </c>
      <c r="O56">
        <v>0.32695999999999997</v>
      </c>
      <c r="P56"/>
    </row>
    <row r="57" spans="2:16" x14ac:dyDescent="0.25">
      <c r="B57" t="s">
        <v>184</v>
      </c>
      <c r="C57" t="s">
        <v>102</v>
      </c>
      <c r="D57">
        <v>0.33</v>
      </c>
      <c r="E57">
        <v>3</v>
      </c>
      <c r="F57">
        <v>0.01</v>
      </c>
      <c r="G57" t="s">
        <v>24</v>
      </c>
      <c r="H57" t="s">
        <v>23</v>
      </c>
      <c r="I57" t="s">
        <v>152</v>
      </c>
      <c r="J57" t="s">
        <v>152</v>
      </c>
      <c r="K57" t="s">
        <v>152</v>
      </c>
      <c r="L57">
        <v>5.7839999999999998</v>
      </c>
      <c r="M57">
        <v>5.8643000000000001E-2</v>
      </c>
      <c r="N57">
        <v>5.7841000000000005</v>
      </c>
      <c r="O57">
        <v>5.8299000000000004E-2</v>
      </c>
      <c r="P57"/>
    </row>
    <row r="58" spans="2:16" x14ac:dyDescent="0.25">
      <c r="B58" t="s">
        <v>185</v>
      </c>
      <c r="C58" t="s">
        <v>102</v>
      </c>
      <c r="D58">
        <v>0.33</v>
      </c>
      <c r="E58">
        <v>3</v>
      </c>
      <c r="F58">
        <v>0.1</v>
      </c>
      <c r="G58" t="s">
        <v>24</v>
      </c>
      <c r="H58" t="s">
        <v>23</v>
      </c>
      <c r="I58" t="s">
        <v>152</v>
      </c>
      <c r="J58" t="s">
        <v>152</v>
      </c>
      <c r="K58" t="s">
        <v>152</v>
      </c>
      <c r="L58">
        <v>57.998000000000005</v>
      </c>
      <c r="M58">
        <v>6.0523E-3</v>
      </c>
      <c r="N58">
        <v>57.998000000000005</v>
      </c>
      <c r="O58">
        <v>5.9105999999999994E-3</v>
      </c>
      <c r="P58"/>
    </row>
    <row r="59" spans="2:16" x14ac:dyDescent="0.25">
      <c r="B59" t="s">
        <v>186</v>
      </c>
      <c r="C59" t="s">
        <v>102</v>
      </c>
      <c r="D59">
        <v>3</v>
      </c>
      <c r="E59">
        <v>11</v>
      </c>
      <c r="F59">
        <v>1E-4</v>
      </c>
      <c r="G59" t="s">
        <v>24</v>
      </c>
      <c r="H59" t="s">
        <v>23</v>
      </c>
      <c r="I59" t="s">
        <v>152</v>
      </c>
      <c r="J59" t="s">
        <v>152</v>
      </c>
      <c r="K59" t="s">
        <v>152</v>
      </c>
      <c r="L59">
        <v>0.61</v>
      </c>
      <c r="M59">
        <v>0.69</v>
      </c>
      <c r="N59">
        <v>0.57896999999999998</v>
      </c>
      <c r="O59">
        <v>0.69271000000000005</v>
      </c>
      <c r="P59"/>
    </row>
    <row r="60" spans="2:16" x14ac:dyDescent="0.25">
      <c r="B60" t="s">
        <v>187</v>
      </c>
      <c r="C60" t="s">
        <v>102</v>
      </c>
      <c r="D60">
        <v>3</v>
      </c>
      <c r="E60">
        <v>11</v>
      </c>
      <c r="F60">
        <v>1E-3</v>
      </c>
      <c r="G60" t="s">
        <v>24</v>
      </c>
      <c r="H60" t="s">
        <v>23</v>
      </c>
      <c r="I60" t="s">
        <v>152</v>
      </c>
      <c r="J60" t="s">
        <v>152</v>
      </c>
      <c r="K60" t="s">
        <v>152</v>
      </c>
      <c r="L60">
        <v>0.65925999999999996</v>
      </c>
      <c r="M60">
        <v>0.68757000000000001</v>
      </c>
      <c r="N60">
        <v>0.65649999999999997</v>
      </c>
      <c r="O60">
        <v>0.68750999999999995</v>
      </c>
      <c r="P60"/>
    </row>
    <row r="61" spans="2:16" x14ac:dyDescent="0.25">
      <c r="B61" t="s">
        <v>188</v>
      </c>
      <c r="C61" t="s">
        <v>102</v>
      </c>
      <c r="D61">
        <v>3</v>
      </c>
      <c r="E61">
        <v>11</v>
      </c>
      <c r="F61">
        <v>0.01</v>
      </c>
      <c r="G61" t="s">
        <v>24</v>
      </c>
      <c r="H61" t="s">
        <v>23</v>
      </c>
      <c r="I61" t="s">
        <v>152</v>
      </c>
      <c r="J61" t="s">
        <v>152</v>
      </c>
      <c r="K61" t="s">
        <v>152</v>
      </c>
      <c r="L61">
        <v>5.0083000000000002</v>
      </c>
      <c r="M61">
        <v>0.45871000000000001</v>
      </c>
      <c r="N61">
        <v>5.0057</v>
      </c>
      <c r="O61">
        <v>0.45791999999999999</v>
      </c>
      <c r="P61"/>
    </row>
    <row r="62" spans="2:16" x14ac:dyDescent="0.25">
      <c r="B62" t="s">
        <v>189</v>
      </c>
      <c r="C62" t="s">
        <v>102</v>
      </c>
      <c r="D62">
        <v>3</v>
      </c>
      <c r="E62">
        <v>11</v>
      </c>
      <c r="F62">
        <v>0.1</v>
      </c>
      <c r="G62" t="s">
        <v>24</v>
      </c>
      <c r="H62" t="s">
        <v>23</v>
      </c>
      <c r="I62" t="s">
        <v>152</v>
      </c>
      <c r="J62" t="s">
        <v>152</v>
      </c>
      <c r="K62" t="s">
        <v>152</v>
      </c>
      <c r="L62">
        <v>57.867999999999995</v>
      </c>
      <c r="M62">
        <v>6.5168000000000004E-2</v>
      </c>
      <c r="N62">
        <v>57.866999999999997</v>
      </c>
      <c r="O62">
        <v>6.4474000000000004E-2</v>
      </c>
      <c r="P62"/>
    </row>
    <row r="63" spans="2:16" x14ac:dyDescent="0.25">
      <c r="B63" t="s">
        <v>190</v>
      </c>
      <c r="C63" t="s">
        <v>102</v>
      </c>
      <c r="D63">
        <v>11</v>
      </c>
      <c r="E63">
        <v>20.5</v>
      </c>
      <c r="F63">
        <v>1E-4</v>
      </c>
      <c r="G63" t="s">
        <v>24</v>
      </c>
      <c r="H63" t="s">
        <v>23</v>
      </c>
      <c r="I63" t="s">
        <v>152</v>
      </c>
      <c r="J63" t="s">
        <v>152</v>
      </c>
      <c r="K63" t="s">
        <v>152</v>
      </c>
      <c r="L63">
        <v>0.87</v>
      </c>
      <c r="M63">
        <v>1.2</v>
      </c>
      <c r="N63">
        <v>0.86628000000000005</v>
      </c>
      <c r="O63">
        <v>1.1547000000000001</v>
      </c>
      <c r="P63"/>
    </row>
    <row r="64" spans="2:16" x14ac:dyDescent="0.25">
      <c r="B64" t="s">
        <v>191</v>
      </c>
      <c r="C64" t="s">
        <v>102</v>
      </c>
      <c r="D64">
        <v>11</v>
      </c>
      <c r="E64">
        <v>20.5</v>
      </c>
      <c r="F64">
        <v>1E-3</v>
      </c>
      <c r="G64" t="s">
        <v>24</v>
      </c>
      <c r="H64" t="s">
        <v>23</v>
      </c>
      <c r="I64" t="s">
        <v>152</v>
      </c>
      <c r="J64" t="s">
        <v>152</v>
      </c>
      <c r="K64" t="s">
        <v>152</v>
      </c>
      <c r="L64">
        <v>0.88428999999999991</v>
      </c>
      <c r="M64">
        <v>1.1544000000000001</v>
      </c>
      <c r="N64">
        <v>0.88525999999999994</v>
      </c>
      <c r="O64">
        <v>1.1540999999999999</v>
      </c>
      <c r="P64"/>
    </row>
    <row r="65" spans="2:16" x14ac:dyDescent="0.25">
      <c r="B65" t="s">
        <v>192</v>
      </c>
      <c r="C65" t="s">
        <v>102</v>
      </c>
      <c r="D65">
        <v>11</v>
      </c>
      <c r="E65">
        <v>20.5</v>
      </c>
      <c r="F65">
        <v>0.01</v>
      </c>
      <c r="G65" t="s">
        <v>24</v>
      </c>
      <c r="H65" t="s">
        <v>23</v>
      </c>
      <c r="I65" t="s">
        <v>152</v>
      </c>
      <c r="J65" t="s">
        <v>152</v>
      </c>
      <c r="K65" t="s">
        <v>152</v>
      </c>
      <c r="L65">
        <v>2.6424000000000003</v>
      </c>
      <c r="M65">
        <v>1.1019000000000001</v>
      </c>
      <c r="N65">
        <v>2.6473000000000004</v>
      </c>
      <c r="O65">
        <v>1.1008</v>
      </c>
      <c r="P65"/>
    </row>
    <row r="66" spans="2:16" x14ac:dyDescent="0.25">
      <c r="B66" t="s">
        <v>193</v>
      </c>
      <c r="C66" t="s">
        <v>102</v>
      </c>
      <c r="D66">
        <v>11</v>
      </c>
      <c r="E66">
        <v>20.5</v>
      </c>
      <c r="F66">
        <v>0.1</v>
      </c>
      <c r="G66" t="s">
        <v>24</v>
      </c>
      <c r="H66" t="s">
        <v>23</v>
      </c>
      <c r="I66" t="s">
        <v>152</v>
      </c>
      <c r="J66" t="s">
        <v>152</v>
      </c>
      <c r="K66" t="s">
        <v>152</v>
      </c>
      <c r="L66">
        <v>55.599999999999994</v>
      </c>
      <c r="M66">
        <v>0.36123</v>
      </c>
      <c r="N66">
        <v>55.616</v>
      </c>
      <c r="O66">
        <v>0.35905999999999999</v>
      </c>
      <c r="P66"/>
    </row>
    <row r="67" spans="2:16" x14ac:dyDescent="0.25">
      <c r="B67" t="s">
        <v>243</v>
      </c>
      <c r="C67" t="s">
        <v>137</v>
      </c>
      <c r="D67">
        <v>1</v>
      </c>
      <c r="E67">
        <v>11</v>
      </c>
      <c r="F67">
        <v>1E-4</v>
      </c>
      <c r="G67" t="s">
        <v>24</v>
      </c>
      <c r="H67" t="s">
        <v>23</v>
      </c>
      <c r="I67" t="s">
        <v>152</v>
      </c>
      <c r="J67" t="s">
        <v>152</v>
      </c>
      <c r="K67" t="s">
        <v>152</v>
      </c>
      <c r="L67">
        <v>56</v>
      </c>
      <c r="M67">
        <v>3.4</v>
      </c>
      <c r="N67">
        <v>55.012</v>
      </c>
      <c r="O67">
        <v>3.3767</v>
      </c>
      <c r="P67"/>
    </row>
    <row r="68" spans="2:16" x14ac:dyDescent="0.25">
      <c r="B68" t="s">
        <v>244</v>
      </c>
      <c r="C68" t="s">
        <v>137</v>
      </c>
      <c r="D68">
        <v>1</v>
      </c>
      <c r="E68">
        <v>11</v>
      </c>
      <c r="F68">
        <v>1E-3</v>
      </c>
      <c r="G68" t="s">
        <v>24</v>
      </c>
      <c r="H68" t="s">
        <v>23</v>
      </c>
      <c r="I68" t="s">
        <v>152</v>
      </c>
      <c r="J68" t="s">
        <v>152</v>
      </c>
      <c r="K68" t="s">
        <v>152</v>
      </c>
      <c r="L68">
        <v>56</v>
      </c>
      <c r="M68">
        <v>3.3729</v>
      </c>
      <c r="N68">
        <v>55.235999999999997</v>
      </c>
      <c r="O68">
        <v>3.3727999999999998</v>
      </c>
      <c r="P68"/>
    </row>
    <row r="69" spans="2:16" x14ac:dyDescent="0.25">
      <c r="B69" t="s">
        <v>245</v>
      </c>
      <c r="C69" t="s">
        <v>137</v>
      </c>
      <c r="D69">
        <v>1</v>
      </c>
      <c r="E69">
        <v>11</v>
      </c>
      <c r="F69">
        <v>0.01</v>
      </c>
      <c r="G69" t="s">
        <v>24</v>
      </c>
      <c r="H69" t="s">
        <v>23</v>
      </c>
      <c r="I69" t="s">
        <v>152</v>
      </c>
      <c r="J69" t="s">
        <v>152</v>
      </c>
      <c r="K69" t="s">
        <v>152</v>
      </c>
      <c r="L69">
        <v>75.465000000000003</v>
      </c>
      <c r="M69">
        <v>3.0449000000000002</v>
      </c>
      <c r="N69">
        <v>75.403000000000006</v>
      </c>
      <c r="O69">
        <v>3.0440999999999998</v>
      </c>
      <c r="P69"/>
    </row>
    <row r="70" spans="2:16" x14ac:dyDescent="0.25">
      <c r="B70" t="s">
        <v>246</v>
      </c>
      <c r="C70" t="s">
        <v>137</v>
      </c>
      <c r="D70">
        <v>1</v>
      </c>
      <c r="E70">
        <v>11</v>
      </c>
      <c r="F70">
        <v>0.1</v>
      </c>
      <c r="G70" t="s">
        <v>24</v>
      </c>
      <c r="H70" t="s">
        <v>23</v>
      </c>
      <c r="I70" t="s">
        <v>152</v>
      </c>
      <c r="J70" t="s">
        <v>152</v>
      </c>
      <c r="K70" t="s">
        <v>152</v>
      </c>
      <c r="L70">
        <v>579.54</v>
      </c>
      <c r="M70">
        <v>0.70852000000000004</v>
      </c>
      <c r="N70">
        <v>579.51</v>
      </c>
      <c r="O70">
        <v>0.70625000000000004</v>
      </c>
      <c r="P70"/>
    </row>
    <row r="71" spans="2:16" x14ac:dyDescent="0.25">
      <c r="B71" t="s">
        <v>247</v>
      </c>
      <c r="C71" t="s">
        <v>137</v>
      </c>
      <c r="D71">
        <v>1</v>
      </c>
      <c r="E71">
        <v>11</v>
      </c>
      <c r="F71">
        <v>1</v>
      </c>
      <c r="G71" t="s">
        <v>24</v>
      </c>
      <c r="H71" t="s">
        <v>23</v>
      </c>
      <c r="I71" t="s">
        <v>152</v>
      </c>
      <c r="J71" t="s">
        <v>152</v>
      </c>
      <c r="K71" t="s">
        <v>152</v>
      </c>
      <c r="L71">
        <v>5800</v>
      </c>
      <c r="M71">
        <v>7.3274000000000006E-2</v>
      </c>
      <c r="N71">
        <v>5799.9000000000005</v>
      </c>
      <c r="O71">
        <v>7.2309999999999999E-2</v>
      </c>
      <c r="P71"/>
    </row>
    <row r="72" spans="2:16" x14ac:dyDescent="0.25">
      <c r="B72" t="s">
        <v>194</v>
      </c>
      <c r="C72" t="s">
        <v>137</v>
      </c>
      <c r="D72">
        <v>11</v>
      </c>
      <c r="E72">
        <v>30</v>
      </c>
      <c r="F72">
        <v>1E-3</v>
      </c>
      <c r="G72" t="s">
        <v>24</v>
      </c>
      <c r="H72" t="s">
        <v>23</v>
      </c>
      <c r="I72" t="s">
        <v>152</v>
      </c>
      <c r="J72" t="s">
        <v>152</v>
      </c>
      <c r="K72" t="s">
        <v>152</v>
      </c>
      <c r="L72">
        <v>3.3</v>
      </c>
      <c r="M72">
        <v>2.4</v>
      </c>
      <c r="N72">
        <v>2.4560999999999999E-2</v>
      </c>
      <c r="O72">
        <v>2.0002</v>
      </c>
      <c r="P72"/>
    </row>
    <row r="73" spans="2:16" x14ac:dyDescent="0.25">
      <c r="B73" t="s">
        <v>195</v>
      </c>
      <c r="C73" t="s">
        <v>137</v>
      </c>
      <c r="D73">
        <v>11</v>
      </c>
      <c r="E73">
        <v>30</v>
      </c>
      <c r="F73">
        <v>0.01</v>
      </c>
      <c r="G73" t="s">
        <v>24</v>
      </c>
      <c r="H73" t="s">
        <v>23</v>
      </c>
      <c r="I73" t="s">
        <v>152</v>
      </c>
      <c r="J73" t="s">
        <v>152</v>
      </c>
      <c r="K73" t="s">
        <v>152</v>
      </c>
      <c r="L73">
        <v>3.3</v>
      </c>
      <c r="M73">
        <v>2.4</v>
      </c>
      <c r="N73">
        <v>0.71231</v>
      </c>
      <c r="O73">
        <v>1.9864999999999999</v>
      </c>
      <c r="P73"/>
    </row>
    <row r="74" spans="2:16" x14ac:dyDescent="0.25">
      <c r="B74" t="s">
        <v>196</v>
      </c>
      <c r="C74" t="s">
        <v>137</v>
      </c>
      <c r="D74">
        <v>11</v>
      </c>
      <c r="E74">
        <v>30</v>
      </c>
      <c r="F74">
        <v>0.1</v>
      </c>
      <c r="G74" t="s">
        <v>24</v>
      </c>
      <c r="H74" t="s">
        <v>23</v>
      </c>
      <c r="I74" t="s">
        <v>152</v>
      </c>
      <c r="J74" t="s">
        <v>152</v>
      </c>
      <c r="K74" t="s">
        <v>152</v>
      </c>
      <c r="L74">
        <v>44.41</v>
      </c>
      <c r="M74">
        <v>1.3053999999999999</v>
      </c>
      <c r="N74">
        <v>44.467999999999996</v>
      </c>
      <c r="O74">
        <v>1.3001</v>
      </c>
      <c r="P74"/>
    </row>
    <row r="75" spans="2:16" x14ac:dyDescent="0.25">
      <c r="B75" t="s">
        <v>197</v>
      </c>
      <c r="C75" t="s">
        <v>137</v>
      </c>
      <c r="D75">
        <v>11</v>
      </c>
      <c r="E75">
        <v>30</v>
      </c>
      <c r="F75">
        <v>1</v>
      </c>
      <c r="G75" t="s">
        <v>24</v>
      </c>
      <c r="H75" t="s">
        <v>23</v>
      </c>
      <c r="I75" t="s">
        <v>152</v>
      </c>
      <c r="J75" t="s">
        <v>152</v>
      </c>
      <c r="K75" t="s">
        <v>152</v>
      </c>
      <c r="L75">
        <v>577.9</v>
      </c>
      <c r="M75">
        <v>0.17530999999999999</v>
      </c>
      <c r="N75">
        <v>577.93999999999994</v>
      </c>
      <c r="O75">
        <v>0.17186999999999999</v>
      </c>
      <c r="P75"/>
    </row>
    <row r="76" spans="2:16" x14ac:dyDescent="0.25">
      <c r="B76" t="s">
        <v>198</v>
      </c>
      <c r="C76" t="s">
        <v>137</v>
      </c>
      <c r="D76">
        <v>11</v>
      </c>
      <c r="E76">
        <v>30</v>
      </c>
      <c r="F76">
        <v>10</v>
      </c>
      <c r="G76" t="s">
        <v>24</v>
      </c>
      <c r="H76" t="s">
        <v>23</v>
      </c>
      <c r="I76" t="s">
        <v>152</v>
      </c>
      <c r="J76" t="s">
        <v>152</v>
      </c>
      <c r="K76" t="s">
        <v>152</v>
      </c>
      <c r="L76">
        <v>5799.8</v>
      </c>
      <c r="M76">
        <v>1.8636E-2</v>
      </c>
      <c r="N76">
        <v>5799.8</v>
      </c>
      <c r="O76">
        <v>1.7253000000000001E-2</v>
      </c>
      <c r="P76"/>
    </row>
    <row r="77" spans="2:16" x14ac:dyDescent="0.25">
      <c r="B77" t="s">
        <v>199</v>
      </c>
      <c r="C77" t="s">
        <v>137</v>
      </c>
      <c r="D77">
        <v>11</v>
      </c>
      <c r="E77">
        <v>30</v>
      </c>
      <c r="F77">
        <v>100</v>
      </c>
      <c r="G77" t="s">
        <v>24</v>
      </c>
      <c r="H77" t="s">
        <v>23</v>
      </c>
      <c r="I77" t="s">
        <v>152</v>
      </c>
      <c r="J77" t="s">
        <v>152</v>
      </c>
      <c r="K77" t="s">
        <v>152</v>
      </c>
      <c r="L77">
        <v>58000</v>
      </c>
      <c r="M77">
        <v>2.2788000000000001E-3</v>
      </c>
      <c r="N77">
        <v>58000</v>
      </c>
      <c r="O77">
        <v>1.7254E-3</v>
      </c>
      <c r="P77"/>
    </row>
    <row r="78" spans="2:16" x14ac:dyDescent="0.25">
      <c r="B78" t="s">
        <v>200</v>
      </c>
      <c r="C78" t="s">
        <v>137</v>
      </c>
      <c r="D78">
        <v>30</v>
      </c>
      <c r="E78">
        <v>110</v>
      </c>
      <c r="F78">
        <v>0.01</v>
      </c>
      <c r="G78" t="s">
        <v>24</v>
      </c>
      <c r="H78" t="s">
        <v>23</v>
      </c>
      <c r="I78" t="s">
        <v>152</v>
      </c>
      <c r="J78" t="s">
        <v>152</v>
      </c>
      <c r="K78" t="s">
        <v>152</v>
      </c>
      <c r="L78">
        <v>6</v>
      </c>
      <c r="M78">
        <v>2.4</v>
      </c>
      <c r="N78">
        <v>0.90569</v>
      </c>
      <c r="O78">
        <v>1.9962</v>
      </c>
      <c r="P78"/>
    </row>
    <row r="79" spans="2:16" x14ac:dyDescent="0.25">
      <c r="B79" t="s">
        <v>201</v>
      </c>
      <c r="C79" t="s">
        <v>137</v>
      </c>
      <c r="D79">
        <v>30</v>
      </c>
      <c r="E79">
        <v>110</v>
      </c>
      <c r="F79">
        <v>0.1</v>
      </c>
      <c r="G79" t="s">
        <v>24</v>
      </c>
      <c r="H79" t="s">
        <v>23</v>
      </c>
      <c r="I79" t="s">
        <v>152</v>
      </c>
      <c r="J79" t="s">
        <v>152</v>
      </c>
      <c r="K79" t="s">
        <v>152</v>
      </c>
      <c r="L79">
        <v>14.113999999999999</v>
      </c>
      <c r="M79">
        <v>2.3252999999999999</v>
      </c>
      <c r="N79">
        <v>29.791</v>
      </c>
      <c r="O79">
        <v>1.8010999999999999</v>
      </c>
      <c r="P79"/>
    </row>
    <row r="80" spans="2:16" x14ac:dyDescent="0.25">
      <c r="B80" t="s">
        <v>202</v>
      </c>
      <c r="C80" t="s">
        <v>137</v>
      </c>
      <c r="D80">
        <v>30</v>
      </c>
      <c r="E80">
        <v>110</v>
      </c>
      <c r="F80">
        <v>1</v>
      </c>
      <c r="G80" t="s">
        <v>24</v>
      </c>
      <c r="H80" t="s">
        <v>23</v>
      </c>
      <c r="I80" t="s">
        <v>152</v>
      </c>
      <c r="J80" t="s">
        <v>152</v>
      </c>
      <c r="K80" t="s">
        <v>152</v>
      </c>
      <c r="L80">
        <v>569.15</v>
      </c>
      <c r="M80">
        <v>0.46761000000000003</v>
      </c>
      <c r="N80">
        <v>569.15</v>
      </c>
      <c r="O80">
        <v>0.46649000000000002</v>
      </c>
      <c r="P80"/>
    </row>
    <row r="81" spans="2:16" x14ac:dyDescent="0.25">
      <c r="B81" t="s">
        <v>203</v>
      </c>
      <c r="C81" t="s">
        <v>137</v>
      </c>
      <c r="D81">
        <v>30</v>
      </c>
      <c r="E81">
        <v>110</v>
      </c>
      <c r="F81">
        <v>10</v>
      </c>
      <c r="G81" t="s">
        <v>24</v>
      </c>
      <c r="H81" t="s">
        <v>23</v>
      </c>
      <c r="I81" t="s">
        <v>152</v>
      </c>
      <c r="J81" t="s">
        <v>152</v>
      </c>
      <c r="K81" t="s">
        <v>152</v>
      </c>
      <c r="L81">
        <v>5798.9000000000005</v>
      </c>
      <c r="M81">
        <v>4.8870999999999998E-2</v>
      </c>
      <c r="N81">
        <v>5798.9000000000005</v>
      </c>
      <c r="O81">
        <v>4.8384000000000003E-2</v>
      </c>
      <c r="P81"/>
    </row>
    <row r="82" spans="2:16" x14ac:dyDescent="0.25">
      <c r="B82" t="s">
        <v>204</v>
      </c>
      <c r="C82" t="s">
        <v>137</v>
      </c>
      <c r="D82">
        <v>30</v>
      </c>
      <c r="E82">
        <v>110</v>
      </c>
      <c r="F82">
        <v>100</v>
      </c>
      <c r="G82" t="s">
        <v>24</v>
      </c>
      <c r="H82" t="s">
        <v>23</v>
      </c>
      <c r="I82" t="s">
        <v>152</v>
      </c>
      <c r="J82" t="s">
        <v>152</v>
      </c>
      <c r="K82" t="s">
        <v>152</v>
      </c>
      <c r="L82">
        <v>58000</v>
      </c>
      <c r="M82">
        <v>5.0353000000000004E-3</v>
      </c>
      <c r="N82">
        <v>58000</v>
      </c>
      <c r="O82">
        <v>4.8402999999999996E-3</v>
      </c>
      <c r="P82"/>
    </row>
    <row r="83" spans="2:16" x14ac:dyDescent="0.25">
      <c r="B83" t="s">
        <v>205</v>
      </c>
      <c r="C83" t="s">
        <v>137</v>
      </c>
      <c r="D83">
        <v>110</v>
      </c>
      <c r="E83">
        <v>205</v>
      </c>
      <c r="F83">
        <v>0.01</v>
      </c>
      <c r="G83" t="s">
        <v>24</v>
      </c>
      <c r="H83" t="s">
        <v>23</v>
      </c>
      <c r="I83" t="s">
        <v>152</v>
      </c>
      <c r="J83" t="s">
        <v>152</v>
      </c>
      <c r="K83" t="s">
        <v>152</v>
      </c>
      <c r="L83">
        <v>19</v>
      </c>
      <c r="M83">
        <v>2.4</v>
      </c>
      <c r="N83">
        <v>0.88361999999999996</v>
      </c>
      <c r="O83">
        <v>2.0021</v>
      </c>
      <c r="P83"/>
    </row>
    <row r="84" spans="2:16" x14ac:dyDescent="0.25">
      <c r="B84" t="s">
        <v>206</v>
      </c>
      <c r="C84" t="s">
        <v>137</v>
      </c>
      <c r="D84">
        <v>110</v>
      </c>
      <c r="E84">
        <v>205</v>
      </c>
      <c r="F84">
        <v>0.1</v>
      </c>
      <c r="G84" t="s">
        <v>24</v>
      </c>
      <c r="H84" t="s">
        <v>23</v>
      </c>
      <c r="I84" t="s">
        <v>152</v>
      </c>
      <c r="J84" t="s">
        <v>152</v>
      </c>
      <c r="K84" t="s">
        <v>152</v>
      </c>
      <c r="L84">
        <v>19</v>
      </c>
      <c r="M84">
        <v>2.4</v>
      </c>
      <c r="N84">
        <v>12.193</v>
      </c>
      <c r="O84">
        <v>1.9665999999999999</v>
      </c>
      <c r="P84"/>
    </row>
    <row r="85" spans="2:16" x14ac:dyDescent="0.25">
      <c r="B85" t="s">
        <v>207</v>
      </c>
      <c r="C85" t="s">
        <v>137</v>
      </c>
      <c r="D85">
        <v>110</v>
      </c>
      <c r="E85">
        <v>205</v>
      </c>
      <c r="F85">
        <v>1</v>
      </c>
      <c r="G85" t="s">
        <v>24</v>
      </c>
      <c r="H85" t="s">
        <v>23</v>
      </c>
      <c r="I85" t="s">
        <v>152</v>
      </c>
      <c r="J85" t="s">
        <v>152</v>
      </c>
      <c r="K85" t="s">
        <v>152</v>
      </c>
      <c r="L85">
        <v>516.04</v>
      </c>
      <c r="M85">
        <v>0.95326999999999995</v>
      </c>
      <c r="N85">
        <v>516.1</v>
      </c>
      <c r="O85">
        <v>0.95081000000000004</v>
      </c>
      <c r="P85"/>
    </row>
    <row r="86" spans="2:16" x14ac:dyDescent="0.25">
      <c r="B86" t="s">
        <v>208</v>
      </c>
      <c r="C86" t="s">
        <v>137</v>
      </c>
      <c r="D86">
        <v>110</v>
      </c>
      <c r="E86">
        <v>205</v>
      </c>
      <c r="F86">
        <v>10</v>
      </c>
      <c r="G86" t="s">
        <v>24</v>
      </c>
      <c r="H86" t="s">
        <v>23</v>
      </c>
      <c r="I86" t="s">
        <v>152</v>
      </c>
      <c r="J86" t="s">
        <v>152</v>
      </c>
      <c r="K86" t="s">
        <v>152</v>
      </c>
      <c r="L86">
        <v>5792.2000000000007</v>
      </c>
      <c r="M86">
        <v>0.11031000000000001</v>
      </c>
      <c r="N86">
        <v>5792.2000000000007</v>
      </c>
      <c r="O86">
        <v>0.10897999999999999</v>
      </c>
      <c r="P86"/>
    </row>
    <row r="87" spans="2:16" x14ac:dyDescent="0.25">
      <c r="B87" t="s">
        <v>209</v>
      </c>
      <c r="C87" t="s">
        <v>137</v>
      </c>
      <c r="D87">
        <v>110</v>
      </c>
      <c r="E87">
        <v>205</v>
      </c>
      <c r="F87">
        <v>100</v>
      </c>
      <c r="G87" t="s">
        <v>24</v>
      </c>
      <c r="H87" t="s">
        <v>23</v>
      </c>
      <c r="I87" t="s">
        <v>152</v>
      </c>
      <c r="J87" t="s">
        <v>152</v>
      </c>
      <c r="K87" t="s">
        <v>152</v>
      </c>
      <c r="L87">
        <v>57999</v>
      </c>
      <c r="M87">
        <v>1.1450999999999999E-2</v>
      </c>
      <c r="N87">
        <v>57999</v>
      </c>
      <c r="O87">
        <v>1.0914999999999999E-2</v>
      </c>
      <c r="P87"/>
    </row>
    <row r="88" spans="2:16" x14ac:dyDescent="0.25">
      <c r="B88" t="s">
        <v>210</v>
      </c>
      <c r="C88" t="s">
        <v>138</v>
      </c>
      <c r="D88">
        <v>20</v>
      </c>
      <c r="E88">
        <v>60</v>
      </c>
      <c r="F88">
        <v>1E-3</v>
      </c>
      <c r="G88" t="s">
        <v>24</v>
      </c>
      <c r="H88" t="s">
        <v>23</v>
      </c>
      <c r="I88" t="s">
        <v>152</v>
      </c>
      <c r="J88" t="s">
        <v>152</v>
      </c>
      <c r="K88" t="s">
        <v>152</v>
      </c>
      <c r="L88">
        <v>5.9</v>
      </c>
      <c r="M88">
        <v>2.4</v>
      </c>
      <c r="N88">
        <v>6.9751999999999995E-2</v>
      </c>
      <c r="O88">
        <v>2.0015999999999998</v>
      </c>
      <c r="P88"/>
    </row>
    <row r="89" spans="2:16" x14ac:dyDescent="0.25">
      <c r="B89" t="s">
        <v>211</v>
      </c>
      <c r="C89" t="s">
        <v>138</v>
      </c>
      <c r="D89">
        <v>20</v>
      </c>
      <c r="E89">
        <v>60</v>
      </c>
      <c r="F89">
        <v>0.01</v>
      </c>
      <c r="G89" t="s">
        <v>24</v>
      </c>
      <c r="H89" t="s">
        <v>23</v>
      </c>
      <c r="I89" t="s">
        <v>152</v>
      </c>
      <c r="J89" t="s">
        <v>152</v>
      </c>
      <c r="K89" t="s">
        <v>152</v>
      </c>
      <c r="L89">
        <v>5.9</v>
      </c>
      <c r="M89">
        <v>2.4</v>
      </c>
      <c r="N89">
        <v>0.61736999999999997</v>
      </c>
      <c r="O89">
        <v>1.9947999999999999</v>
      </c>
      <c r="P89"/>
    </row>
    <row r="90" spans="2:16" x14ac:dyDescent="0.25">
      <c r="B90" t="s">
        <v>212</v>
      </c>
      <c r="C90" t="s">
        <v>138</v>
      </c>
      <c r="D90">
        <v>20</v>
      </c>
      <c r="E90">
        <v>60</v>
      </c>
      <c r="F90">
        <v>0.1</v>
      </c>
      <c r="G90" t="s">
        <v>24</v>
      </c>
      <c r="H90" t="s">
        <v>23</v>
      </c>
      <c r="I90" t="s">
        <v>152</v>
      </c>
      <c r="J90" t="s">
        <v>152</v>
      </c>
      <c r="K90" t="s">
        <v>152</v>
      </c>
      <c r="L90">
        <v>30.889000000000003</v>
      </c>
      <c r="M90">
        <v>1.9835</v>
      </c>
      <c r="N90">
        <v>39.049999999999997</v>
      </c>
      <c r="O90">
        <v>1.573</v>
      </c>
      <c r="P90"/>
    </row>
    <row r="91" spans="2:16" x14ac:dyDescent="0.25">
      <c r="B91" t="s">
        <v>213</v>
      </c>
      <c r="C91" t="s">
        <v>138</v>
      </c>
      <c r="D91">
        <v>20</v>
      </c>
      <c r="E91">
        <v>60</v>
      </c>
      <c r="F91">
        <v>1</v>
      </c>
      <c r="G91" t="s">
        <v>24</v>
      </c>
      <c r="H91" t="s">
        <v>23</v>
      </c>
      <c r="I91" t="s">
        <v>152</v>
      </c>
      <c r="J91" t="s">
        <v>152</v>
      </c>
      <c r="K91" t="s">
        <v>152</v>
      </c>
      <c r="L91">
        <v>575.92999999999995</v>
      </c>
      <c r="M91">
        <v>0.27416000000000001</v>
      </c>
      <c r="N91">
        <v>575.91999999999996</v>
      </c>
      <c r="O91">
        <v>0.27332000000000001</v>
      </c>
      <c r="P91"/>
    </row>
    <row r="92" spans="2:16" x14ac:dyDescent="0.25">
      <c r="B92" t="s">
        <v>214</v>
      </c>
      <c r="C92" t="s">
        <v>138</v>
      </c>
      <c r="D92">
        <v>20</v>
      </c>
      <c r="E92">
        <v>60</v>
      </c>
      <c r="F92">
        <v>10</v>
      </c>
      <c r="G92" t="s">
        <v>24</v>
      </c>
      <c r="H92" t="s">
        <v>23</v>
      </c>
      <c r="I92" t="s">
        <v>152</v>
      </c>
      <c r="J92" t="s">
        <v>152</v>
      </c>
      <c r="K92" t="s">
        <v>152</v>
      </c>
      <c r="L92">
        <v>5799.6</v>
      </c>
      <c r="M92">
        <v>2.7997000000000001E-2</v>
      </c>
      <c r="N92">
        <v>5799.6</v>
      </c>
      <c r="O92">
        <v>2.7651999999999999E-2</v>
      </c>
      <c r="P92"/>
    </row>
    <row r="93" spans="2:16" x14ac:dyDescent="0.25">
      <c r="B93" t="s">
        <v>215</v>
      </c>
      <c r="C93" t="s">
        <v>138</v>
      </c>
      <c r="D93">
        <v>20</v>
      </c>
      <c r="E93">
        <v>60</v>
      </c>
      <c r="F93">
        <v>100</v>
      </c>
      <c r="G93" t="s">
        <v>24</v>
      </c>
      <c r="H93" t="s">
        <v>23</v>
      </c>
      <c r="I93" t="s">
        <v>152</v>
      </c>
      <c r="J93" t="s">
        <v>152</v>
      </c>
      <c r="K93" t="s">
        <v>152</v>
      </c>
      <c r="L93">
        <v>58000</v>
      </c>
      <c r="M93">
        <v>2.9037999999999998E-3</v>
      </c>
      <c r="N93">
        <v>58000</v>
      </c>
      <c r="O93">
        <v>2.7655000000000002E-3</v>
      </c>
      <c r="P93"/>
    </row>
    <row r="94" spans="2:16" x14ac:dyDescent="0.25">
      <c r="B94" t="s">
        <v>216</v>
      </c>
      <c r="C94" t="s">
        <v>138</v>
      </c>
      <c r="D94">
        <v>60</v>
      </c>
      <c r="E94">
        <v>220</v>
      </c>
      <c r="F94">
        <v>1E-3</v>
      </c>
      <c r="G94" t="s">
        <v>24</v>
      </c>
      <c r="H94" t="s">
        <v>23</v>
      </c>
      <c r="I94" t="s">
        <v>152</v>
      </c>
      <c r="J94" t="s">
        <v>152</v>
      </c>
      <c r="K94" t="s">
        <v>152</v>
      </c>
      <c r="L94">
        <v>19</v>
      </c>
      <c r="M94">
        <v>2.4</v>
      </c>
      <c r="N94">
        <v>1.6741999999999999</v>
      </c>
      <c r="O94">
        <v>2.0017</v>
      </c>
      <c r="P94"/>
    </row>
    <row r="95" spans="2:16" x14ac:dyDescent="0.25">
      <c r="B95" t="s">
        <v>217</v>
      </c>
      <c r="C95" t="s">
        <v>138</v>
      </c>
      <c r="D95">
        <v>60</v>
      </c>
      <c r="E95">
        <v>220</v>
      </c>
      <c r="F95">
        <v>0.01</v>
      </c>
      <c r="G95" t="s">
        <v>24</v>
      </c>
      <c r="H95" t="s">
        <v>23</v>
      </c>
      <c r="I95" t="s">
        <v>152</v>
      </c>
      <c r="J95" t="s">
        <v>152</v>
      </c>
      <c r="K95" t="s">
        <v>152</v>
      </c>
      <c r="L95">
        <v>19</v>
      </c>
      <c r="M95">
        <v>2.4</v>
      </c>
      <c r="N95">
        <v>18.119</v>
      </c>
      <c r="O95">
        <v>1.944</v>
      </c>
      <c r="P95"/>
    </row>
    <row r="96" spans="2:16" x14ac:dyDescent="0.25">
      <c r="B96" t="s">
        <v>218</v>
      </c>
      <c r="C96" t="s">
        <v>138</v>
      </c>
      <c r="D96">
        <v>60</v>
      </c>
      <c r="E96">
        <v>220</v>
      </c>
      <c r="F96">
        <v>0.1</v>
      </c>
      <c r="G96" t="s">
        <v>24</v>
      </c>
      <c r="H96" t="s">
        <v>23</v>
      </c>
      <c r="I96" t="s">
        <v>152</v>
      </c>
      <c r="J96" t="s">
        <v>152</v>
      </c>
      <c r="K96" t="s">
        <v>152</v>
      </c>
      <c r="L96">
        <v>541.39</v>
      </c>
      <c r="M96">
        <v>0.85538999999999998</v>
      </c>
      <c r="N96">
        <v>541.39</v>
      </c>
      <c r="O96">
        <v>0.8538</v>
      </c>
      <c r="P96"/>
    </row>
    <row r="97" spans="2:16" x14ac:dyDescent="0.25">
      <c r="B97" t="s">
        <v>219</v>
      </c>
      <c r="C97" t="s">
        <v>138</v>
      </c>
      <c r="D97">
        <v>60</v>
      </c>
      <c r="E97">
        <v>220</v>
      </c>
      <c r="F97">
        <v>1</v>
      </c>
      <c r="G97" t="s">
        <v>24</v>
      </c>
      <c r="H97" t="s">
        <v>23</v>
      </c>
      <c r="I97" t="s">
        <v>152</v>
      </c>
      <c r="J97" t="s">
        <v>152</v>
      </c>
      <c r="K97" t="s">
        <v>152</v>
      </c>
      <c r="L97">
        <v>5795.4000000000005</v>
      </c>
      <c r="M97">
        <v>9.7994999999999999E-2</v>
      </c>
      <c r="N97">
        <v>5795.5</v>
      </c>
      <c r="O97">
        <v>9.7140000000000004E-2</v>
      </c>
      <c r="P97"/>
    </row>
    <row r="98" spans="2:16" x14ac:dyDescent="0.25">
      <c r="B98" t="s">
        <v>220</v>
      </c>
      <c r="C98" t="s">
        <v>138</v>
      </c>
      <c r="D98">
        <v>60</v>
      </c>
      <c r="E98">
        <v>220</v>
      </c>
      <c r="F98">
        <v>10</v>
      </c>
      <c r="G98" t="s">
        <v>24</v>
      </c>
      <c r="H98" t="s">
        <v>23</v>
      </c>
      <c r="I98" t="s">
        <v>152</v>
      </c>
      <c r="J98" t="s">
        <v>152</v>
      </c>
      <c r="K98" t="s">
        <v>152</v>
      </c>
      <c r="L98">
        <v>58000</v>
      </c>
      <c r="M98">
        <v>1.0071999999999999E-2</v>
      </c>
      <c r="N98">
        <v>58000</v>
      </c>
      <c r="O98">
        <v>9.7289999999999998E-3</v>
      </c>
      <c r="P98"/>
    </row>
    <row r="99" spans="2:16" x14ac:dyDescent="0.25">
      <c r="B99" t="s">
        <v>221</v>
      </c>
      <c r="C99" t="s">
        <v>138</v>
      </c>
      <c r="D99">
        <v>60</v>
      </c>
      <c r="E99">
        <v>220</v>
      </c>
      <c r="F99">
        <v>100</v>
      </c>
      <c r="G99" t="s">
        <v>24</v>
      </c>
      <c r="H99" t="s">
        <v>23</v>
      </c>
      <c r="I99" t="s">
        <v>152</v>
      </c>
      <c r="J99" t="s">
        <v>152</v>
      </c>
      <c r="K99" t="s">
        <v>152</v>
      </c>
      <c r="L99">
        <v>580000</v>
      </c>
      <c r="M99">
        <v>1.1102E-3</v>
      </c>
      <c r="N99">
        <v>580000</v>
      </c>
      <c r="O99">
        <v>9.7291999999999995E-4</v>
      </c>
      <c r="P99"/>
    </row>
    <row r="100" spans="2:16" x14ac:dyDescent="0.25">
      <c r="B100" t="s">
        <v>222</v>
      </c>
      <c r="C100" t="s">
        <v>138</v>
      </c>
      <c r="D100">
        <v>220</v>
      </c>
      <c r="E100">
        <v>410</v>
      </c>
      <c r="F100">
        <v>0.01</v>
      </c>
      <c r="G100" t="s">
        <v>24</v>
      </c>
      <c r="H100" t="s">
        <v>23</v>
      </c>
      <c r="I100" t="s">
        <v>152</v>
      </c>
      <c r="J100" t="s">
        <v>152</v>
      </c>
      <c r="K100" t="s">
        <v>152</v>
      </c>
      <c r="L100">
        <v>19</v>
      </c>
      <c r="M100">
        <v>2.4</v>
      </c>
      <c r="N100">
        <v>2.5543</v>
      </c>
      <c r="O100">
        <v>2.0124</v>
      </c>
      <c r="P100"/>
    </row>
    <row r="101" spans="2:16" x14ac:dyDescent="0.25">
      <c r="B101" t="s">
        <v>223</v>
      </c>
      <c r="C101" t="s">
        <v>138</v>
      </c>
      <c r="D101">
        <v>220</v>
      </c>
      <c r="E101">
        <v>410</v>
      </c>
      <c r="F101">
        <v>0.1</v>
      </c>
      <c r="G101" t="s">
        <v>24</v>
      </c>
      <c r="H101" t="s">
        <v>23</v>
      </c>
      <c r="I101" t="s">
        <v>152</v>
      </c>
      <c r="J101" t="s">
        <v>152</v>
      </c>
      <c r="K101" t="s">
        <v>152</v>
      </c>
      <c r="L101">
        <v>19</v>
      </c>
      <c r="M101">
        <v>2.4</v>
      </c>
      <c r="N101">
        <v>8.2583000000000002</v>
      </c>
      <c r="O101">
        <v>2.0034000000000001</v>
      </c>
      <c r="P101"/>
    </row>
    <row r="102" spans="2:16" x14ac:dyDescent="0.25">
      <c r="B102" t="s">
        <v>224</v>
      </c>
      <c r="C102" t="s">
        <v>138</v>
      </c>
      <c r="D102">
        <v>220</v>
      </c>
      <c r="E102">
        <v>410</v>
      </c>
      <c r="F102">
        <v>1</v>
      </c>
      <c r="G102" t="s">
        <v>24</v>
      </c>
      <c r="H102" t="s">
        <v>23</v>
      </c>
      <c r="I102" t="s">
        <v>152</v>
      </c>
      <c r="J102" t="s">
        <v>152</v>
      </c>
      <c r="K102" t="s">
        <v>152</v>
      </c>
      <c r="L102">
        <v>407.64</v>
      </c>
      <c r="M102">
        <v>1.4722999999999999</v>
      </c>
      <c r="N102">
        <v>407.64</v>
      </c>
      <c r="O102">
        <v>1.4706999999999999</v>
      </c>
      <c r="P102"/>
    </row>
    <row r="103" spans="2:16" x14ac:dyDescent="0.25">
      <c r="B103" t="s">
        <v>225</v>
      </c>
      <c r="C103" t="s">
        <v>138</v>
      </c>
      <c r="D103">
        <v>220</v>
      </c>
      <c r="E103">
        <v>410</v>
      </c>
      <c r="F103">
        <v>10</v>
      </c>
      <c r="G103" t="s">
        <v>24</v>
      </c>
      <c r="H103" t="s">
        <v>23</v>
      </c>
      <c r="I103" t="s">
        <v>152</v>
      </c>
      <c r="J103" t="s">
        <v>152</v>
      </c>
      <c r="K103" t="s">
        <v>152</v>
      </c>
      <c r="L103">
        <v>5768.7000000000007</v>
      </c>
      <c r="M103">
        <v>0.22084000000000001</v>
      </c>
      <c r="N103">
        <v>5768.8</v>
      </c>
      <c r="O103">
        <v>0.21940000000000001</v>
      </c>
      <c r="P103"/>
    </row>
    <row r="104" spans="2:16" x14ac:dyDescent="0.25">
      <c r="B104" t="s">
        <v>226</v>
      </c>
      <c r="C104" t="s">
        <v>138</v>
      </c>
      <c r="D104">
        <v>220</v>
      </c>
      <c r="E104">
        <v>410</v>
      </c>
      <c r="F104">
        <v>100</v>
      </c>
      <c r="G104" t="s">
        <v>24</v>
      </c>
      <c r="H104" t="s">
        <v>23</v>
      </c>
      <c r="I104" t="s">
        <v>152</v>
      </c>
      <c r="J104" t="s">
        <v>152</v>
      </c>
      <c r="K104" t="s">
        <v>152</v>
      </c>
      <c r="L104">
        <v>57997</v>
      </c>
      <c r="M104">
        <v>2.2667E-2</v>
      </c>
      <c r="N104">
        <v>57997</v>
      </c>
      <c r="O104">
        <v>2.2081E-2</v>
      </c>
      <c r="P104"/>
    </row>
    <row r="105" spans="2:16" x14ac:dyDescent="0.25">
      <c r="B105" t="s">
        <v>227</v>
      </c>
      <c r="C105" t="s">
        <v>139</v>
      </c>
      <c r="D105">
        <v>55</v>
      </c>
      <c r="E105">
        <v>150</v>
      </c>
      <c r="F105">
        <v>1E-3</v>
      </c>
      <c r="G105" t="s">
        <v>24</v>
      </c>
      <c r="H105" t="s">
        <v>23</v>
      </c>
      <c r="I105" t="s">
        <v>152</v>
      </c>
      <c r="J105" t="s">
        <v>152</v>
      </c>
      <c r="K105" t="s">
        <v>152</v>
      </c>
      <c r="L105">
        <v>5.6999999999999993</v>
      </c>
      <c r="M105">
        <v>2.4</v>
      </c>
      <c r="N105">
        <v>1.4795</v>
      </c>
      <c r="O105">
        <v>1.9906999999999999</v>
      </c>
      <c r="P105"/>
    </row>
    <row r="106" spans="2:16" x14ac:dyDescent="0.25">
      <c r="B106" t="s">
        <v>228</v>
      </c>
      <c r="C106" t="s">
        <v>139</v>
      </c>
      <c r="D106">
        <v>55</v>
      </c>
      <c r="E106">
        <v>150</v>
      </c>
      <c r="F106">
        <v>0.01</v>
      </c>
      <c r="G106" t="s">
        <v>24</v>
      </c>
      <c r="H106" t="s">
        <v>23</v>
      </c>
      <c r="I106" t="s">
        <v>152</v>
      </c>
      <c r="J106" t="s">
        <v>152</v>
      </c>
      <c r="K106" t="s">
        <v>152</v>
      </c>
      <c r="L106">
        <v>5.6999999999999993</v>
      </c>
      <c r="M106">
        <v>2.4</v>
      </c>
      <c r="N106">
        <v>1.6850000000000001</v>
      </c>
      <c r="O106">
        <v>1.9897</v>
      </c>
      <c r="P106"/>
    </row>
    <row r="107" spans="2:16" x14ac:dyDescent="0.25">
      <c r="B107" t="s">
        <v>229</v>
      </c>
      <c r="C107" t="s">
        <v>139</v>
      </c>
      <c r="D107">
        <v>55</v>
      </c>
      <c r="E107">
        <v>150</v>
      </c>
      <c r="F107">
        <v>0.1</v>
      </c>
      <c r="G107" t="s">
        <v>24</v>
      </c>
      <c r="H107" t="s">
        <v>23</v>
      </c>
      <c r="I107" t="s">
        <v>152</v>
      </c>
      <c r="J107" t="s">
        <v>152</v>
      </c>
      <c r="K107" t="s">
        <v>152</v>
      </c>
      <c r="L107">
        <v>5.6999999999999993</v>
      </c>
      <c r="M107">
        <v>2.4</v>
      </c>
      <c r="N107">
        <v>20.758000000000003</v>
      </c>
      <c r="O107">
        <v>1.8992</v>
      </c>
      <c r="P107"/>
    </row>
    <row r="108" spans="2:16" x14ac:dyDescent="0.25">
      <c r="B108" t="s">
        <v>230</v>
      </c>
      <c r="C108" t="s">
        <v>139</v>
      </c>
      <c r="D108">
        <v>55</v>
      </c>
      <c r="E108">
        <v>150</v>
      </c>
      <c r="F108">
        <v>1</v>
      </c>
      <c r="G108" t="s">
        <v>24</v>
      </c>
      <c r="H108" t="s">
        <v>23</v>
      </c>
      <c r="I108" t="s">
        <v>152</v>
      </c>
      <c r="J108" t="s">
        <v>152</v>
      </c>
      <c r="K108" t="s">
        <v>152</v>
      </c>
      <c r="L108">
        <v>554.35</v>
      </c>
      <c r="M108">
        <v>0.65863000000000005</v>
      </c>
      <c r="N108">
        <v>554.33000000000004</v>
      </c>
      <c r="O108">
        <v>0.65803</v>
      </c>
      <c r="P108"/>
    </row>
    <row r="109" spans="2:16" x14ac:dyDescent="0.25">
      <c r="B109" t="s">
        <v>231</v>
      </c>
      <c r="C109" t="s">
        <v>139</v>
      </c>
      <c r="D109">
        <v>55</v>
      </c>
      <c r="E109">
        <v>150</v>
      </c>
      <c r="F109">
        <v>10</v>
      </c>
      <c r="G109" t="s">
        <v>24</v>
      </c>
      <c r="H109" t="s">
        <v>23</v>
      </c>
      <c r="I109" t="s">
        <v>152</v>
      </c>
      <c r="J109" t="s">
        <v>152</v>
      </c>
      <c r="K109" t="s">
        <v>152</v>
      </c>
      <c r="L109">
        <v>5797.2000000000007</v>
      </c>
      <c r="M109">
        <v>7.0784E-2</v>
      </c>
      <c r="N109">
        <v>5797.2000000000007</v>
      </c>
      <c r="O109">
        <v>7.0488999999999996E-2</v>
      </c>
      <c r="P109"/>
    </row>
    <row r="110" spans="2:16" x14ac:dyDescent="0.25">
      <c r="B110" t="s">
        <v>232</v>
      </c>
      <c r="C110" t="s">
        <v>139</v>
      </c>
      <c r="D110">
        <v>55</v>
      </c>
      <c r="E110">
        <v>150</v>
      </c>
      <c r="F110">
        <v>100</v>
      </c>
      <c r="G110" t="s">
        <v>24</v>
      </c>
      <c r="H110" t="s">
        <v>23</v>
      </c>
      <c r="I110" t="s">
        <v>152</v>
      </c>
      <c r="J110" t="s">
        <v>152</v>
      </c>
      <c r="K110" t="s">
        <v>152</v>
      </c>
      <c r="L110">
        <v>58000</v>
      </c>
      <c r="M110">
        <v>7.1726999999999997E-3</v>
      </c>
      <c r="N110">
        <v>57996</v>
      </c>
      <c r="O110">
        <v>7.0542000000000001E-3</v>
      </c>
      <c r="P110"/>
    </row>
    <row r="111" spans="2:16" x14ac:dyDescent="0.25">
      <c r="B111" t="s">
        <v>233</v>
      </c>
      <c r="C111" t="s">
        <v>139</v>
      </c>
      <c r="D111">
        <v>150</v>
      </c>
      <c r="E111">
        <v>550</v>
      </c>
      <c r="F111">
        <v>0.01</v>
      </c>
      <c r="G111" t="s">
        <v>24</v>
      </c>
      <c r="H111" t="s">
        <v>23</v>
      </c>
      <c r="I111" t="s">
        <v>152</v>
      </c>
      <c r="J111" t="s">
        <v>152</v>
      </c>
      <c r="K111" t="s">
        <v>152</v>
      </c>
      <c r="L111">
        <v>17</v>
      </c>
      <c r="M111">
        <v>2.4</v>
      </c>
      <c r="N111">
        <v>2.6539000000000001</v>
      </c>
      <c r="O111">
        <v>1.9967999999999999</v>
      </c>
      <c r="P111"/>
    </row>
    <row r="112" spans="2:16" x14ac:dyDescent="0.25">
      <c r="B112" t="s">
        <v>234</v>
      </c>
      <c r="C112" t="s">
        <v>139</v>
      </c>
      <c r="D112">
        <v>150</v>
      </c>
      <c r="E112">
        <v>550</v>
      </c>
      <c r="F112">
        <v>0.1</v>
      </c>
      <c r="G112" t="s">
        <v>24</v>
      </c>
      <c r="H112" t="s">
        <v>23</v>
      </c>
      <c r="I112" t="s">
        <v>152</v>
      </c>
      <c r="J112" t="s">
        <v>152</v>
      </c>
      <c r="K112" t="s">
        <v>152</v>
      </c>
      <c r="L112">
        <v>17</v>
      </c>
      <c r="M112">
        <v>2.4</v>
      </c>
      <c r="N112">
        <v>9.5682999999999989</v>
      </c>
      <c r="O112">
        <v>1.9870000000000001</v>
      </c>
      <c r="P112"/>
    </row>
    <row r="113" spans="2:16" x14ac:dyDescent="0.25">
      <c r="B113" t="s">
        <v>235</v>
      </c>
      <c r="C113" t="s">
        <v>139</v>
      </c>
      <c r="D113">
        <v>150</v>
      </c>
      <c r="E113">
        <v>550</v>
      </c>
      <c r="F113">
        <v>1</v>
      </c>
      <c r="G113" t="s">
        <v>24</v>
      </c>
      <c r="H113" t="s">
        <v>23</v>
      </c>
      <c r="I113" t="s">
        <v>152</v>
      </c>
      <c r="J113" t="s">
        <v>152</v>
      </c>
      <c r="K113" t="s">
        <v>152</v>
      </c>
      <c r="L113">
        <v>398.65999999999997</v>
      </c>
      <c r="M113">
        <v>1.7060999999999999</v>
      </c>
      <c r="N113">
        <v>432.58</v>
      </c>
      <c r="O113">
        <v>1.4759</v>
      </c>
      <c r="P113"/>
    </row>
    <row r="114" spans="2:16" x14ac:dyDescent="0.25">
      <c r="B114" t="s">
        <v>236</v>
      </c>
      <c r="C114" t="s">
        <v>139</v>
      </c>
      <c r="D114">
        <v>150</v>
      </c>
      <c r="E114">
        <v>550</v>
      </c>
      <c r="F114">
        <v>10</v>
      </c>
      <c r="G114" t="s">
        <v>24</v>
      </c>
      <c r="H114" t="s">
        <v>23</v>
      </c>
      <c r="I114" t="s">
        <v>152</v>
      </c>
      <c r="J114" t="s">
        <v>152</v>
      </c>
      <c r="K114" t="s">
        <v>152</v>
      </c>
      <c r="L114">
        <v>5772.1</v>
      </c>
      <c r="M114">
        <v>0.24055000000000001</v>
      </c>
      <c r="N114">
        <v>5772</v>
      </c>
      <c r="O114">
        <v>0.23923</v>
      </c>
      <c r="P114"/>
    </row>
    <row r="115" spans="2:16" x14ac:dyDescent="0.25">
      <c r="B115" t="s">
        <v>237</v>
      </c>
      <c r="C115" t="s">
        <v>139</v>
      </c>
      <c r="D115">
        <v>150</v>
      </c>
      <c r="E115">
        <v>550</v>
      </c>
      <c r="F115">
        <v>100</v>
      </c>
      <c r="G115" t="s">
        <v>24</v>
      </c>
      <c r="H115" t="s">
        <v>23</v>
      </c>
      <c r="I115" t="s">
        <v>152</v>
      </c>
      <c r="J115" t="s">
        <v>152</v>
      </c>
      <c r="K115" t="s">
        <v>152</v>
      </c>
      <c r="L115">
        <v>57997</v>
      </c>
      <c r="M115">
        <v>2.4694000000000001E-2</v>
      </c>
      <c r="N115">
        <v>57997</v>
      </c>
      <c r="O115">
        <v>2.4150000000000001E-2</v>
      </c>
      <c r="P115"/>
    </row>
    <row r="116" spans="2:16" x14ac:dyDescent="0.25">
      <c r="B116" t="s">
        <v>238</v>
      </c>
      <c r="C116" t="s">
        <v>139</v>
      </c>
      <c r="D116">
        <v>550</v>
      </c>
      <c r="E116">
        <v>1025</v>
      </c>
      <c r="F116">
        <v>0.01</v>
      </c>
      <c r="G116" t="s">
        <v>24</v>
      </c>
      <c r="H116" t="s">
        <v>23</v>
      </c>
      <c r="I116" t="s">
        <v>152</v>
      </c>
      <c r="J116" t="s">
        <v>152</v>
      </c>
      <c r="K116" t="s">
        <v>152</v>
      </c>
      <c r="L116">
        <v>92</v>
      </c>
      <c r="M116">
        <v>2.4</v>
      </c>
      <c r="N116">
        <v>119.97</v>
      </c>
      <c r="O116">
        <v>1.8868</v>
      </c>
      <c r="P116"/>
    </row>
    <row r="117" spans="2:16" x14ac:dyDescent="0.25">
      <c r="B117" t="s">
        <v>239</v>
      </c>
      <c r="C117" t="s">
        <v>139</v>
      </c>
      <c r="D117">
        <v>550</v>
      </c>
      <c r="E117">
        <v>1025</v>
      </c>
      <c r="F117">
        <v>0.1</v>
      </c>
      <c r="G117" t="s">
        <v>24</v>
      </c>
      <c r="H117" t="s">
        <v>23</v>
      </c>
      <c r="I117" t="s">
        <v>152</v>
      </c>
      <c r="J117" t="s">
        <v>152</v>
      </c>
      <c r="K117" t="s">
        <v>152</v>
      </c>
      <c r="L117">
        <v>92</v>
      </c>
      <c r="M117">
        <v>2.4</v>
      </c>
      <c r="N117">
        <v>122.12</v>
      </c>
      <c r="O117">
        <v>1.8855</v>
      </c>
      <c r="P117"/>
    </row>
    <row r="118" spans="2:16" x14ac:dyDescent="0.25">
      <c r="B118" t="s">
        <v>240</v>
      </c>
      <c r="C118" t="s">
        <v>139</v>
      </c>
      <c r="D118">
        <v>550</v>
      </c>
      <c r="E118">
        <v>1025</v>
      </c>
      <c r="F118">
        <v>1</v>
      </c>
      <c r="G118" t="s">
        <v>24</v>
      </c>
      <c r="H118" t="s">
        <v>23</v>
      </c>
      <c r="I118" t="s">
        <v>152</v>
      </c>
      <c r="J118" t="s">
        <v>152</v>
      </c>
      <c r="K118" t="s">
        <v>152</v>
      </c>
      <c r="L118">
        <v>92</v>
      </c>
      <c r="M118">
        <v>2.4</v>
      </c>
      <c r="N118">
        <v>322.89</v>
      </c>
      <c r="O118">
        <v>1.7672000000000001</v>
      </c>
      <c r="P118"/>
    </row>
    <row r="119" spans="2:16" x14ac:dyDescent="0.25">
      <c r="B119" t="s">
        <v>241</v>
      </c>
      <c r="C119" t="s">
        <v>139</v>
      </c>
      <c r="D119">
        <v>550</v>
      </c>
      <c r="E119">
        <v>1025</v>
      </c>
      <c r="F119">
        <v>10</v>
      </c>
      <c r="G119" t="s">
        <v>24</v>
      </c>
      <c r="H119" t="s">
        <v>23</v>
      </c>
      <c r="I119" t="s">
        <v>152</v>
      </c>
      <c r="J119" t="s">
        <v>152</v>
      </c>
      <c r="K119" t="s">
        <v>152</v>
      </c>
      <c r="L119">
        <v>5638.1</v>
      </c>
      <c r="M119">
        <v>0.50461</v>
      </c>
      <c r="N119">
        <v>5638.2000000000007</v>
      </c>
      <c r="O119">
        <v>0.50217000000000001</v>
      </c>
      <c r="P119"/>
    </row>
    <row r="120" spans="2:16" x14ac:dyDescent="0.25">
      <c r="B120" t="s">
        <v>242</v>
      </c>
      <c r="C120" t="s">
        <v>139</v>
      </c>
      <c r="D120">
        <v>550</v>
      </c>
      <c r="E120">
        <v>1025</v>
      </c>
      <c r="F120">
        <v>100</v>
      </c>
      <c r="G120" t="s">
        <v>24</v>
      </c>
      <c r="H120" t="s">
        <v>23</v>
      </c>
      <c r="I120" t="s">
        <v>152</v>
      </c>
      <c r="J120" t="s">
        <v>152</v>
      </c>
      <c r="K120" t="s">
        <v>152</v>
      </c>
      <c r="L120">
        <v>57983</v>
      </c>
      <c r="M120">
        <v>5.3296999999999997E-2</v>
      </c>
      <c r="N120">
        <v>57983</v>
      </c>
      <c r="O120">
        <v>5.2219000000000002E-2</v>
      </c>
      <c r="P120"/>
    </row>
    <row r="121" spans="2:16" x14ac:dyDescent="0.25">
      <c r="B121" t="s">
        <v>248</v>
      </c>
      <c r="C121" t="s">
        <v>17</v>
      </c>
      <c r="D121">
        <v>0</v>
      </c>
      <c r="E121">
        <v>1.0999999999999999E-2</v>
      </c>
      <c r="F121">
        <v>9.9999999999999995E-7</v>
      </c>
      <c r="G121" t="s">
        <v>18</v>
      </c>
      <c r="H121" t="s">
        <v>104</v>
      </c>
      <c r="I121" t="s">
        <v>152</v>
      </c>
      <c r="J121" t="s">
        <v>152</v>
      </c>
      <c r="K121" t="s">
        <v>152</v>
      </c>
      <c r="L121">
        <v>12</v>
      </c>
      <c r="M121">
        <v>140</v>
      </c>
      <c r="N121">
        <v>11.576000000000001</v>
      </c>
      <c r="O121">
        <v>138.26</v>
      </c>
      <c r="P121"/>
    </row>
    <row r="122" spans="2:16" x14ac:dyDescent="0.25">
      <c r="B122" t="s">
        <v>249</v>
      </c>
      <c r="C122" t="s">
        <v>17</v>
      </c>
      <c r="D122">
        <v>0</v>
      </c>
      <c r="E122">
        <v>1.0999999999999999E-2</v>
      </c>
      <c r="F122">
        <v>1.0000000000000001E-5</v>
      </c>
      <c r="G122" t="s">
        <v>18</v>
      </c>
      <c r="H122" t="s">
        <v>104</v>
      </c>
      <c r="I122" t="s">
        <v>152</v>
      </c>
      <c r="J122" t="s">
        <v>152</v>
      </c>
      <c r="K122" t="s">
        <v>152</v>
      </c>
      <c r="L122">
        <v>12.937999999999999</v>
      </c>
      <c r="M122">
        <v>125.77</v>
      </c>
      <c r="N122">
        <v>12.934999999999999</v>
      </c>
      <c r="O122">
        <v>125.21</v>
      </c>
      <c r="P122"/>
    </row>
    <row r="123" spans="2:16" x14ac:dyDescent="0.25">
      <c r="B123" t="s">
        <v>250</v>
      </c>
      <c r="C123" t="s">
        <v>17</v>
      </c>
      <c r="D123">
        <v>0</v>
      </c>
      <c r="E123">
        <v>1.0999999999999999E-2</v>
      </c>
      <c r="F123">
        <v>1E-4</v>
      </c>
      <c r="G123" t="s">
        <v>18</v>
      </c>
      <c r="H123" t="s">
        <v>104</v>
      </c>
      <c r="I123" t="s">
        <v>152</v>
      </c>
      <c r="J123" t="s">
        <v>152</v>
      </c>
      <c r="K123" t="s">
        <v>152</v>
      </c>
      <c r="L123">
        <v>59.143999999999998</v>
      </c>
      <c r="M123">
        <v>29.346</v>
      </c>
      <c r="N123">
        <v>59.140999999999998</v>
      </c>
      <c r="O123">
        <v>28.778000000000002</v>
      </c>
      <c r="P123"/>
    </row>
    <row r="124" spans="2:16" x14ac:dyDescent="0.25">
      <c r="B124" t="s">
        <v>251</v>
      </c>
      <c r="C124" t="s">
        <v>17</v>
      </c>
      <c r="D124">
        <v>0</v>
      </c>
      <c r="E124">
        <v>1.0999999999999999E-2</v>
      </c>
      <c r="F124">
        <v>1E-3</v>
      </c>
      <c r="G124" t="s">
        <v>18</v>
      </c>
      <c r="H124" t="s">
        <v>104</v>
      </c>
      <c r="I124" t="s">
        <v>152</v>
      </c>
      <c r="J124" t="s">
        <v>152</v>
      </c>
      <c r="K124" t="s">
        <v>152</v>
      </c>
      <c r="L124">
        <v>580.12</v>
      </c>
      <c r="M124">
        <v>3.1749999999999998</v>
      </c>
      <c r="N124">
        <v>580.12</v>
      </c>
      <c r="O124">
        <v>2.9417</v>
      </c>
      <c r="P124"/>
    </row>
    <row r="125" spans="2:16" x14ac:dyDescent="0.25">
      <c r="B125" t="s">
        <v>252</v>
      </c>
      <c r="C125" t="s">
        <v>17</v>
      </c>
      <c r="D125">
        <v>1.0999999999999999E-2</v>
      </c>
      <c r="E125">
        <v>3.3000000000000002E-2</v>
      </c>
      <c r="F125">
        <v>9.9999999999999995E-7</v>
      </c>
      <c r="G125" t="s">
        <v>18</v>
      </c>
      <c r="H125" t="s">
        <v>104</v>
      </c>
      <c r="I125" t="s">
        <v>152</v>
      </c>
      <c r="J125" t="s">
        <v>152</v>
      </c>
      <c r="K125" t="s">
        <v>152</v>
      </c>
      <c r="L125">
        <v>18</v>
      </c>
      <c r="M125">
        <v>140</v>
      </c>
      <c r="N125">
        <v>17.34</v>
      </c>
      <c r="O125">
        <v>138.44999999999999</v>
      </c>
      <c r="P125"/>
    </row>
    <row r="126" spans="2:16" x14ac:dyDescent="0.25">
      <c r="B126" t="s">
        <v>253</v>
      </c>
      <c r="C126" t="s">
        <v>17</v>
      </c>
      <c r="D126">
        <v>1.0999999999999999E-2</v>
      </c>
      <c r="E126">
        <v>3.3000000000000002E-2</v>
      </c>
      <c r="F126">
        <v>1.0000000000000001E-5</v>
      </c>
      <c r="G126" t="s">
        <v>18</v>
      </c>
      <c r="H126" t="s">
        <v>104</v>
      </c>
      <c r="I126" t="s">
        <v>152</v>
      </c>
      <c r="J126" t="s">
        <v>152</v>
      </c>
      <c r="K126" t="s">
        <v>152</v>
      </c>
      <c r="L126">
        <v>18.266000000000002</v>
      </c>
      <c r="M126">
        <v>133.33999999999997</v>
      </c>
      <c r="N126">
        <v>18.261000000000003</v>
      </c>
      <c r="O126">
        <v>133.19</v>
      </c>
      <c r="P126"/>
    </row>
    <row r="127" spans="2:16" x14ac:dyDescent="0.25">
      <c r="B127" t="s">
        <v>254</v>
      </c>
      <c r="C127" t="s">
        <v>17</v>
      </c>
      <c r="D127">
        <v>1.0999999999999999E-2</v>
      </c>
      <c r="E127">
        <v>3.3000000000000002E-2</v>
      </c>
      <c r="F127">
        <v>1E-4</v>
      </c>
      <c r="G127" t="s">
        <v>18</v>
      </c>
      <c r="H127" t="s">
        <v>104</v>
      </c>
      <c r="I127" t="s">
        <v>152</v>
      </c>
      <c r="J127" t="s">
        <v>152</v>
      </c>
      <c r="K127" t="s">
        <v>152</v>
      </c>
      <c r="L127">
        <v>60.488999999999997</v>
      </c>
      <c r="M127">
        <v>46.163000000000004</v>
      </c>
      <c r="N127">
        <v>60.482999999999997</v>
      </c>
      <c r="O127">
        <v>45.899000000000001</v>
      </c>
      <c r="P127"/>
    </row>
    <row r="128" spans="2:16" x14ac:dyDescent="0.25">
      <c r="B128" t="s">
        <v>255</v>
      </c>
      <c r="C128" t="s">
        <v>17</v>
      </c>
      <c r="D128">
        <v>1.0999999999999999E-2</v>
      </c>
      <c r="E128">
        <v>3.3000000000000002E-2</v>
      </c>
      <c r="F128">
        <v>1E-3</v>
      </c>
      <c r="G128" t="s">
        <v>18</v>
      </c>
      <c r="H128" t="s">
        <v>104</v>
      </c>
      <c r="I128" t="s">
        <v>152</v>
      </c>
      <c r="J128" t="s">
        <v>152</v>
      </c>
      <c r="K128" t="s">
        <v>152</v>
      </c>
      <c r="L128">
        <v>580.26</v>
      </c>
      <c r="M128">
        <v>4.9786999999999999</v>
      </c>
      <c r="N128">
        <v>580.25</v>
      </c>
      <c r="O128">
        <v>4.8632</v>
      </c>
      <c r="P128"/>
    </row>
    <row r="129" spans="2:16" x14ac:dyDescent="0.25">
      <c r="B129" t="s">
        <v>256</v>
      </c>
      <c r="C129" t="s">
        <v>17</v>
      </c>
      <c r="D129">
        <v>3.3000000000000002E-2</v>
      </c>
      <c r="E129">
        <v>0.11</v>
      </c>
      <c r="F129">
        <v>9.9999999999999995E-7</v>
      </c>
      <c r="G129" t="s">
        <v>18</v>
      </c>
      <c r="H129" t="s">
        <v>104</v>
      </c>
      <c r="I129" t="s">
        <v>152</v>
      </c>
      <c r="J129" t="s">
        <v>152</v>
      </c>
      <c r="K129" t="s">
        <v>152</v>
      </c>
      <c r="L129">
        <v>18</v>
      </c>
      <c r="M129">
        <v>100</v>
      </c>
      <c r="N129">
        <v>17.338999999999999</v>
      </c>
      <c r="O129">
        <v>103.86</v>
      </c>
      <c r="P129"/>
    </row>
    <row r="130" spans="2:16" x14ac:dyDescent="0.25">
      <c r="B130" t="s">
        <v>257</v>
      </c>
      <c r="C130" t="s">
        <v>17</v>
      </c>
      <c r="D130">
        <v>3.3000000000000002E-2</v>
      </c>
      <c r="E130">
        <v>0.11</v>
      </c>
      <c r="F130">
        <v>1.0000000000000001E-5</v>
      </c>
      <c r="G130" t="s">
        <v>18</v>
      </c>
      <c r="H130" t="s">
        <v>104</v>
      </c>
      <c r="I130" t="s">
        <v>152</v>
      </c>
      <c r="J130" t="s">
        <v>152</v>
      </c>
      <c r="K130" t="s">
        <v>152</v>
      </c>
      <c r="L130">
        <v>18.221</v>
      </c>
      <c r="M130">
        <v>101.31</v>
      </c>
      <c r="N130">
        <v>18.218</v>
      </c>
      <c r="O130">
        <v>101.09</v>
      </c>
      <c r="P130"/>
    </row>
    <row r="131" spans="2:16" x14ac:dyDescent="0.25">
      <c r="B131" t="s">
        <v>258</v>
      </c>
      <c r="C131" t="s">
        <v>17</v>
      </c>
      <c r="D131">
        <v>3.3000000000000002E-2</v>
      </c>
      <c r="E131">
        <v>0.11</v>
      </c>
      <c r="F131">
        <v>1E-4</v>
      </c>
      <c r="G131" t="s">
        <v>18</v>
      </c>
      <c r="H131" t="s">
        <v>104</v>
      </c>
      <c r="I131" t="s">
        <v>152</v>
      </c>
      <c r="J131" t="s">
        <v>152</v>
      </c>
      <c r="K131" t="s">
        <v>152</v>
      </c>
      <c r="L131">
        <v>60.259</v>
      </c>
      <c r="M131">
        <v>41.183</v>
      </c>
      <c r="N131">
        <v>60.259</v>
      </c>
      <c r="O131">
        <v>40.719000000000001</v>
      </c>
      <c r="P131"/>
    </row>
    <row r="132" spans="2:16" x14ac:dyDescent="0.25">
      <c r="B132" t="s">
        <v>259</v>
      </c>
      <c r="C132" t="s">
        <v>17</v>
      </c>
      <c r="D132">
        <v>3.3000000000000002E-2</v>
      </c>
      <c r="E132">
        <v>0.11</v>
      </c>
      <c r="F132">
        <v>1E-3</v>
      </c>
      <c r="G132" t="s">
        <v>18</v>
      </c>
      <c r="H132" t="s">
        <v>104</v>
      </c>
      <c r="I132" t="s">
        <v>152</v>
      </c>
      <c r="J132" t="s">
        <v>152</v>
      </c>
      <c r="K132" t="s">
        <v>152</v>
      </c>
      <c r="L132">
        <v>580.23</v>
      </c>
      <c r="M132">
        <v>4.6417999999999999</v>
      </c>
      <c r="N132">
        <v>580.23</v>
      </c>
      <c r="O132">
        <v>4.4306999999999999</v>
      </c>
      <c r="P132"/>
    </row>
    <row r="133" spans="2:16" x14ac:dyDescent="0.25">
      <c r="B133" t="s">
        <v>260</v>
      </c>
      <c r="C133" t="s">
        <v>17</v>
      </c>
      <c r="D133">
        <v>0.11</v>
      </c>
      <c r="E133">
        <v>0.33</v>
      </c>
      <c r="F133">
        <v>9.9999999999999995E-7</v>
      </c>
      <c r="G133" t="s">
        <v>18</v>
      </c>
      <c r="H133" t="s">
        <v>104</v>
      </c>
      <c r="I133" t="s">
        <v>152</v>
      </c>
      <c r="J133" t="s">
        <v>152</v>
      </c>
      <c r="K133" t="s">
        <v>152</v>
      </c>
      <c r="L133">
        <v>25</v>
      </c>
      <c r="M133">
        <v>300</v>
      </c>
      <c r="N133">
        <v>24.812000000000001</v>
      </c>
      <c r="O133">
        <v>296.87</v>
      </c>
      <c r="P133"/>
    </row>
    <row r="134" spans="2:16" x14ac:dyDescent="0.25">
      <c r="B134" t="s">
        <v>261</v>
      </c>
      <c r="C134" t="s">
        <v>17</v>
      </c>
      <c r="D134">
        <v>0.11</v>
      </c>
      <c r="E134">
        <v>0.33</v>
      </c>
      <c r="F134">
        <v>1.0000000000000001E-5</v>
      </c>
      <c r="G134" t="s">
        <v>18</v>
      </c>
      <c r="H134" t="s">
        <v>104</v>
      </c>
      <c r="I134" t="s">
        <v>152</v>
      </c>
      <c r="J134" t="s">
        <v>152</v>
      </c>
      <c r="K134" t="s">
        <v>152</v>
      </c>
      <c r="L134">
        <v>25.358000000000001</v>
      </c>
      <c r="M134">
        <v>294.79000000000002</v>
      </c>
      <c r="N134">
        <v>25.35</v>
      </c>
      <c r="O134">
        <v>294.41000000000003</v>
      </c>
      <c r="P134"/>
    </row>
    <row r="135" spans="2:16" x14ac:dyDescent="0.25">
      <c r="B135" t="s">
        <v>262</v>
      </c>
      <c r="C135" t="s">
        <v>17</v>
      </c>
      <c r="D135">
        <v>0.11</v>
      </c>
      <c r="E135">
        <v>0.33</v>
      </c>
      <c r="F135">
        <v>1E-4</v>
      </c>
      <c r="G135" t="s">
        <v>18</v>
      </c>
      <c r="H135" t="s">
        <v>104</v>
      </c>
      <c r="I135" t="s">
        <v>152</v>
      </c>
      <c r="J135" t="s">
        <v>152</v>
      </c>
      <c r="K135" t="s">
        <v>152</v>
      </c>
      <c r="L135">
        <v>61.466000000000001</v>
      </c>
      <c r="M135">
        <v>184.35000000000002</v>
      </c>
      <c r="N135">
        <v>61.46</v>
      </c>
      <c r="O135">
        <v>183.04999999999998</v>
      </c>
      <c r="P135"/>
    </row>
    <row r="136" spans="2:16" x14ac:dyDescent="0.25">
      <c r="B136" t="s">
        <v>263</v>
      </c>
      <c r="C136" t="s">
        <v>17</v>
      </c>
      <c r="D136">
        <v>0.11</v>
      </c>
      <c r="E136">
        <v>0.33</v>
      </c>
      <c r="F136">
        <v>1E-3</v>
      </c>
      <c r="G136" t="s">
        <v>18</v>
      </c>
      <c r="H136" t="s">
        <v>104</v>
      </c>
      <c r="I136" t="s">
        <v>152</v>
      </c>
      <c r="J136" t="s">
        <v>152</v>
      </c>
      <c r="K136" t="s">
        <v>152</v>
      </c>
      <c r="L136">
        <v>580.25</v>
      </c>
      <c r="M136">
        <v>24.237000000000002</v>
      </c>
      <c r="N136">
        <v>580.25</v>
      </c>
      <c r="O136">
        <v>23.449000000000002</v>
      </c>
      <c r="P136"/>
    </row>
    <row r="137" spans="2:16" x14ac:dyDescent="0.25">
      <c r="B137" t="s">
        <v>264</v>
      </c>
      <c r="C137" t="s">
        <v>17</v>
      </c>
      <c r="D137">
        <v>0.33</v>
      </c>
      <c r="E137">
        <v>1.1000000000000001</v>
      </c>
      <c r="F137">
        <v>1.0000000000000001E-5</v>
      </c>
      <c r="G137" t="s">
        <v>18</v>
      </c>
      <c r="H137" t="s">
        <v>104</v>
      </c>
      <c r="I137" t="s">
        <v>152</v>
      </c>
      <c r="J137" t="s">
        <v>152</v>
      </c>
      <c r="K137" t="s">
        <v>152</v>
      </c>
      <c r="L137">
        <v>28</v>
      </c>
      <c r="M137">
        <v>100</v>
      </c>
      <c r="N137">
        <v>23.826000000000001</v>
      </c>
      <c r="O137">
        <v>103.48</v>
      </c>
      <c r="P137"/>
    </row>
    <row r="138" spans="2:16" x14ac:dyDescent="0.25">
      <c r="B138" t="s">
        <v>265</v>
      </c>
      <c r="C138" t="s">
        <v>17</v>
      </c>
      <c r="D138">
        <v>0.33</v>
      </c>
      <c r="E138">
        <v>1.1000000000000001</v>
      </c>
      <c r="F138">
        <v>1E-4</v>
      </c>
      <c r="G138" t="s">
        <v>18</v>
      </c>
      <c r="H138" t="s">
        <v>104</v>
      </c>
      <c r="I138" t="s">
        <v>152</v>
      </c>
      <c r="J138" t="s">
        <v>152</v>
      </c>
      <c r="K138" t="s">
        <v>152</v>
      </c>
      <c r="L138">
        <v>52.988</v>
      </c>
      <c r="M138">
        <v>87.716000000000008</v>
      </c>
      <c r="N138">
        <v>52.887</v>
      </c>
      <c r="O138">
        <v>87.614000000000004</v>
      </c>
      <c r="P138"/>
    </row>
    <row r="139" spans="2:16" x14ac:dyDescent="0.25">
      <c r="B139" t="s">
        <v>266</v>
      </c>
      <c r="C139" t="s">
        <v>17</v>
      </c>
      <c r="D139">
        <v>0.33</v>
      </c>
      <c r="E139">
        <v>1.1000000000000001</v>
      </c>
      <c r="F139">
        <v>1E-3</v>
      </c>
      <c r="G139" t="s">
        <v>18</v>
      </c>
      <c r="H139" t="s">
        <v>104</v>
      </c>
      <c r="I139" t="s">
        <v>152</v>
      </c>
      <c r="J139" t="s">
        <v>152</v>
      </c>
      <c r="K139" t="s">
        <v>152</v>
      </c>
      <c r="L139">
        <v>577.21</v>
      </c>
      <c r="M139">
        <v>17.350999999999999</v>
      </c>
      <c r="N139">
        <v>577.20000000000005</v>
      </c>
      <c r="O139">
        <v>17.170999999999999</v>
      </c>
      <c r="P139"/>
    </row>
    <row r="140" spans="2:16" x14ac:dyDescent="0.25">
      <c r="B140" t="s">
        <v>267</v>
      </c>
      <c r="C140" t="s">
        <v>17</v>
      </c>
      <c r="D140">
        <v>0.33</v>
      </c>
      <c r="E140">
        <v>1.1000000000000001</v>
      </c>
      <c r="F140">
        <v>0.01</v>
      </c>
      <c r="G140" t="s">
        <v>18</v>
      </c>
      <c r="H140" t="s">
        <v>104</v>
      </c>
      <c r="I140" t="s">
        <v>152</v>
      </c>
      <c r="J140" t="s">
        <v>152</v>
      </c>
      <c r="K140" t="s">
        <v>152</v>
      </c>
      <c r="L140">
        <v>5799.7000000000007</v>
      </c>
      <c r="M140">
        <v>1.8197000000000001</v>
      </c>
      <c r="N140">
        <v>5799.7000000000007</v>
      </c>
      <c r="O140">
        <v>1.7448999999999999</v>
      </c>
      <c r="P140"/>
    </row>
    <row r="141" spans="2:16" x14ac:dyDescent="0.25">
      <c r="B141" t="s">
        <v>268</v>
      </c>
      <c r="C141" t="s">
        <v>17</v>
      </c>
      <c r="D141">
        <v>1.1000000000000001</v>
      </c>
      <c r="E141">
        <v>3.3</v>
      </c>
      <c r="F141">
        <v>1.0000000000000001E-5</v>
      </c>
      <c r="G141" t="s">
        <v>18</v>
      </c>
      <c r="H141" t="s">
        <v>105</v>
      </c>
      <c r="I141" t="s">
        <v>152</v>
      </c>
      <c r="J141" t="s">
        <v>152</v>
      </c>
      <c r="K141" t="s">
        <v>152</v>
      </c>
      <c r="L141">
        <v>0.25</v>
      </c>
      <c r="M141">
        <v>0.1</v>
      </c>
      <c r="N141">
        <v>0.23105000000000001</v>
      </c>
      <c r="O141">
        <v>0.10391</v>
      </c>
      <c r="P141"/>
    </row>
    <row r="142" spans="2:16" x14ac:dyDescent="0.25">
      <c r="B142" t="s">
        <v>269</v>
      </c>
      <c r="C142" t="s">
        <v>17</v>
      </c>
      <c r="D142">
        <v>1.1000000000000001</v>
      </c>
      <c r="E142">
        <v>3.3</v>
      </c>
      <c r="F142">
        <v>1E-4</v>
      </c>
      <c r="G142" t="s">
        <v>18</v>
      </c>
      <c r="H142" t="s">
        <v>105</v>
      </c>
      <c r="I142" t="s">
        <v>152</v>
      </c>
      <c r="J142" t="s">
        <v>152</v>
      </c>
      <c r="K142" t="s">
        <v>152</v>
      </c>
      <c r="L142">
        <v>0.25</v>
      </c>
      <c r="M142">
        <v>0.10308</v>
      </c>
      <c r="N142">
        <v>0.23681000000000002</v>
      </c>
      <c r="O142">
        <v>0.10304000000000001</v>
      </c>
      <c r="P142"/>
    </row>
    <row r="143" spans="2:16" x14ac:dyDescent="0.25">
      <c r="B143" t="s">
        <v>270</v>
      </c>
      <c r="C143" t="s">
        <v>17</v>
      </c>
      <c r="D143">
        <v>1.1000000000000001</v>
      </c>
      <c r="E143">
        <v>3.3</v>
      </c>
      <c r="F143">
        <v>1E-3</v>
      </c>
      <c r="G143" t="s">
        <v>18</v>
      </c>
      <c r="H143" t="s">
        <v>105</v>
      </c>
      <c r="I143" t="s">
        <v>152</v>
      </c>
      <c r="J143" t="s">
        <v>152</v>
      </c>
      <c r="K143" t="s">
        <v>152</v>
      </c>
      <c r="L143">
        <v>0.60499999999999998</v>
      </c>
      <c r="M143">
        <v>6.4274999999999999E-2</v>
      </c>
      <c r="N143">
        <v>0.60453999999999997</v>
      </c>
      <c r="O143">
        <v>6.4065999999999998E-2</v>
      </c>
      <c r="P143"/>
    </row>
    <row r="144" spans="2:16" x14ac:dyDescent="0.25">
      <c r="B144" t="s">
        <v>271</v>
      </c>
      <c r="C144" t="s">
        <v>17</v>
      </c>
      <c r="D144">
        <v>1.1000000000000001</v>
      </c>
      <c r="E144">
        <v>3.3</v>
      </c>
      <c r="F144">
        <v>0.01</v>
      </c>
      <c r="G144" t="s">
        <v>18</v>
      </c>
      <c r="H144" t="s">
        <v>105</v>
      </c>
      <c r="I144" t="s">
        <v>152</v>
      </c>
      <c r="J144" t="s">
        <v>152</v>
      </c>
      <c r="K144" t="s">
        <v>152</v>
      </c>
      <c r="L144">
        <v>5.8014000000000001</v>
      </c>
      <c r="M144">
        <v>8.3540000000000003E-3</v>
      </c>
      <c r="N144">
        <v>5.8012999999999995</v>
      </c>
      <c r="O144">
        <v>8.2071999999999996E-3</v>
      </c>
      <c r="P144"/>
    </row>
    <row r="145" spans="2:16" x14ac:dyDescent="0.25">
      <c r="B145" t="s">
        <v>272</v>
      </c>
      <c r="C145" t="s">
        <v>17</v>
      </c>
      <c r="D145">
        <v>3.3</v>
      </c>
      <c r="E145">
        <v>11</v>
      </c>
      <c r="F145">
        <v>1E-4</v>
      </c>
      <c r="G145" t="s">
        <v>18</v>
      </c>
      <c r="H145" t="s">
        <v>105</v>
      </c>
      <c r="I145" t="s">
        <v>152</v>
      </c>
      <c r="J145" t="s">
        <v>152</v>
      </c>
      <c r="K145" t="s">
        <v>152</v>
      </c>
      <c r="L145">
        <v>0.17</v>
      </c>
      <c r="M145">
        <v>0.1</v>
      </c>
      <c r="N145">
        <v>0.12477000000000001</v>
      </c>
      <c r="O145">
        <v>0.10332</v>
      </c>
      <c r="P145"/>
    </row>
    <row r="146" spans="2:16" x14ac:dyDescent="0.25">
      <c r="B146" t="s">
        <v>273</v>
      </c>
      <c r="C146" t="s">
        <v>17</v>
      </c>
      <c r="D146">
        <v>3.3</v>
      </c>
      <c r="E146">
        <v>11</v>
      </c>
      <c r="F146">
        <v>1E-3</v>
      </c>
      <c r="G146" t="s">
        <v>18</v>
      </c>
      <c r="H146" t="s">
        <v>105</v>
      </c>
      <c r="I146" t="s">
        <v>152</v>
      </c>
      <c r="J146" t="s">
        <v>152</v>
      </c>
      <c r="K146" t="s">
        <v>152</v>
      </c>
      <c r="L146">
        <v>0.46565000000000001</v>
      </c>
      <c r="M146">
        <v>8.3936999999999998E-2</v>
      </c>
      <c r="N146">
        <v>0.46492</v>
      </c>
      <c r="O146">
        <v>8.3830000000000002E-2</v>
      </c>
      <c r="P146"/>
    </row>
    <row r="147" spans="2:16" x14ac:dyDescent="0.25">
      <c r="B147" t="s">
        <v>274</v>
      </c>
      <c r="C147" t="s">
        <v>17</v>
      </c>
      <c r="D147">
        <v>3.3</v>
      </c>
      <c r="E147">
        <v>11</v>
      </c>
      <c r="F147">
        <v>0.01</v>
      </c>
      <c r="G147" t="s">
        <v>18</v>
      </c>
      <c r="H147" t="s">
        <v>105</v>
      </c>
      <c r="I147" t="s">
        <v>152</v>
      </c>
      <c r="J147" t="s">
        <v>152</v>
      </c>
      <c r="K147" t="s">
        <v>152</v>
      </c>
      <c r="L147">
        <v>5.7683</v>
      </c>
      <c r="M147">
        <v>1.5342E-2</v>
      </c>
      <c r="N147">
        <v>5.7683</v>
      </c>
      <c r="O147">
        <v>1.5181999999999999E-2</v>
      </c>
      <c r="P147"/>
    </row>
    <row r="148" spans="2:16" x14ac:dyDescent="0.25">
      <c r="B148" t="s">
        <v>275</v>
      </c>
      <c r="C148" t="s">
        <v>17</v>
      </c>
      <c r="D148">
        <v>3.3</v>
      </c>
      <c r="E148">
        <v>11</v>
      </c>
      <c r="F148">
        <v>0.1</v>
      </c>
      <c r="G148" t="s">
        <v>18</v>
      </c>
      <c r="H148" t="s">
        <v>105</v>
      </c>
      <c r="I148" t="s">
        <v>152</v>
      </c>
      <c r="J148" t="s">
        <v>152</v>
      </c>
      <c r="K148" t="s">
        <v>152</v>
      </c>
      <c r="L148">
        <v>57.997</v>
      </c>
      <c r="M148">
        <v>1.6041E-3</v>
      </c>
      <c r="N148">
        <v>57.997</v>
      </c>
      <c r="O148">
        <v>1.5380999999999999E-3</v>
      </c>
      <c r="P148"/>
    </row>
    <row r="149" spans="2:16" x14ac:dyDescent="0.25">
      <c r="B149" t="s">
        <v>276</v>
      </c>
      <c r="C149" t="s">
        <v>17</v>
      </c>
      <c r="D149">
        <v>11</v>
      </c>
      <c r="E149">
        <v>33</v>
      </c>
      <c r="F149">
        <v>1E-4</v>
      </c>
      <c r="G149" t="s">
        <v>18</v>
      </c>
      <c r="H149" t="s">
        <v>105</v>
      </c>
      <c r="I149" t="s">
        <v>152</v>
      </c>
      <c r="J149" t="s">
        <v>152</v>
      </c>
      <c r="K149" t="s">
        <v>152</v>
      </c>
      <c r="L149">
        <v>1.3</v>
      </c>
      <c r="M149">
        <v>0.1</v>
      </c>
      <c r="N149">
        <v>1.1565000000000001</v>
      </c>
      <c r="O149">
        <v>0.10389</v>
      </c>
      <c r="P149"/>
    </row>
    <row r="150" spans="2:16" x14ac:dyDescent="0.25">
      <c r="B150" t="s">
        <v>277</v>
      </c>
      <c r="C150" t="s">
        <v>17</v>
      </c>
      <c r="D150">
        <v>11</v>
      </c>
      <c r="E150">
        <v>33</v>
      </c>
      <c r="F150">
        <v>1E-3</v>
      </c>
      <c r="G150" t="s">
        <v>18</v>
      </c>
      <c r="H150" t="s">
        <v>105</v>
      </c>
      <c r="I150" t="s">
        <v>152</v>
      </c>
      <c r="J150" t="s">
        <v>152</v>
      </c>
      <c r="K150" t="s">
        <v>152</v>
      </c>
      <c r="L150">
        <v>1.3</v>
      </c>
      <c r="M150">
        <v>0.1023</v>
      </c>
      <c r="N150">
        <v>1.2456</v>
      </c>
      <c r="O150">
        <v>0.10229000000000001</v>
      </c>
      <c r="P150"/>
    </row>
    <row r="151" spans="2:16" x14ac:dyDescent="0.25">
      <c r="B151" t="s">
        <v>278</v>
      </c>
      <c r="C151" t="s">
        <v>17</v>
      </c>
      <c r="D151">
        <v>11</v>
      </c>
      <c r="E151">
        <v>33</v>
      </c>
      <c r="F151">
        <v>0.01</v>
      </c>
      <c r="G151" t="s">
        <v>18</v>
      </c>
      <c r="H151" t="s">
        <v>105</v>
      </c>
      <c r="I151" t="s">
        <v>152</v>
      </c>
      <c r="J151" t="s">
        <v>152</v>
      </c>
      <c r="K151" t="s">
        <v>152</v>
      </c>
      <c r="L151">
        <v>5.6627000000000001</v>
      </c>
      <c r="M151">
        <v>5.2539000000000002E-2</v>
      </c>
      <c r="N151">
        <v>5.6617999999999995</v>
      </c>
      <c r="O151">
        <v>5.2464999999999998E-2</v>
      </c>
      <c r="P151"/>
    </row>
    <row r="152" spans="2:16" x14ac:dyDescent="0.25">
      <c r="B152" t="s">
        <v>279</v>
      </c>
      <c r="C152" t="s">
        <v>17</v>
      </c>
      <c r="D152">
        <v>11</v>
      </c>
      <c r="E152">
        <v>33</v>
      </c>
      <c r="F152">
        <v>0.1</v>
      </c>
      <c r="G152" t="s">
        <v>18</v>
      </c>
      <c r="H152" t="s">
        <v>105</v>
      </c>
      <c r="I152" t="s">
        <v>152</v>
      </c>
      <c r="J152" t="s">
        <v>152</v>
      </c>
      <c r="K152" t="s">
        <v>152</v>
      </c>
      <c r="L152">
        <v>57.977999999999994</v>
      </c>
      <c r="M152">
        <v>6.1973000000000002E-3</v>
      </c>
      <c r="N152">
        <v>57.977999999999994</v>
      </c>
      <c r="O152">
        <v>6.1535000000000001E-3</v>
      </c>
      <c r="P152"/>
    </row>
    <row r="153" spans="2:16" x14ac:dyDescent="0.25">
      <c r="B153" t="s">
        <v>280</v>
      </c>
      <c r="C153" t="s">
        <v>17</v>
      </c>
      <c r="D153">
        <v>33</v>
      </c>
      <c r="E153">
        <v>110</v>
      </c>
      <c r="F153">
        <v>1E-3</v>
      </c>
      <c r="G153" t="s">
        <v>18</v>
      </c>
      <c r="H153" t="s">
        <v>105</v>
      </c>
      <c r="I153" t="s">
        <v>152</v>
      </c>
      <c r="J153" t="s">
        <v>152</v>
      </c>
      <c r="K153" t="s">
        <v>152</v>
      </c>
      <c r="L153">
        <v>1.3</v>
      </c>
      <c r="M153">
        <v>0.13</v>
      </c>
      <c r="N153">
        <v>1.2349000000000001</v>
      </c>
      <c r="O153">
        <v>0.12648999999999999</v>
      </c>
      <c r="P153"/>
    </row>
    <row r="154" spans="2:16" x14ac:dyDescent="0.25">
      <c r="B154" t="s">
        <v>281</v>
      </c>
      <c r="C154" t="s">
        <v>17</v>
      </c>
      <c r="D154">
        <v>33</v>
      </c>
      <c r="E154">
        <v>110</v>
      </c>
      <c r="F154">
        <v>0.01</v>
      </c>
      <c r="G154" t="s">
        <v>18</v>
      </c>
      <c r="H154" t="s">
        <v>105</v>
      </c>
      <c r="I154" t="s">
        <v>152</v>
      </c>
      <c r="J154" t="s">
        <v>152</v>
      </c>
      <c r="K154" t="s">
        <v>152</v>
      </c>
      <c r="L154">
        <v>4.3545999999999996</v>
      </c>
      <c r="M154">
        <v>0.10789</v>
      </c>
      <c r="N154">
        <v>4.3517000000000001</v>
      </c>
      <c r="O154">
        <v>0.10781</v>
      </c>
      <c r="P154"/>
    </row>
    <row r="155" spans="2:16" x14ac:dyDescent="0.25">
      <c r="B155" t="s">
        <v>282</v>
      </c>
      <c r="C155" t="s">
        <v>17</v>
      </c>
      <c r="D155">
        <v>33</v>
      </c>
      <c r="E155">
        <v>110</v>
      </c>
      <c r="F155">
        <v>0.1</v>
      </c>
      <c r="G155" t="s">
        <v>18</v>
      </c>
      <c r="H155" t="s">
        <v>105</v>
      </c>
      <c r="I155" t="s">
        <v>152</v>
      </c>
      <c r="J155" t="s">
        <v>152</v>
      </c>
      <c r="K155" t="s">
        <v>152</v>
      </c>
      <c r="L155">
        <v>57.521999999999998</v>
      </c>
      <c r="M155">
        <v>2.2123E-2</v>
      </c>
      <c r="N155">
        <v>57.522999999999996</v>
      </c>
      <c r="O155">
        <v>2.2002000000000001E-2</v>
      </c>
      <c r="P155"/>
    </row>
    <row r="156" spans="2:16" x14ac:dyDescent="0.25">
      <c r="B156" t="s">
        <v>283</v>
      </c>
      <c r="C156" t="s">
        <v>17</v>
      </c>
      <c r="D156">
        <v>33</v>
      </c>
      <c r="E156">
        <v>110</v>
      </c>
      <c r="F156">
        <v>1</v>
      </c>
      <c r="G156" t="s">
        <v>18</v>
      </c>
      <c r="H156" t="s">
        <v>105</v>
      </c>
      <c r="I156" t="s">
        <v>152</v>
      </c>
      <c r="J156" t="s">
        <v>152</v>
      </c>
      <c r="K156" t="s">
        <v>152</v>
      </c>
      <c r="L156">
        <v>579.95000000000005</v>
      </c>
      <c r="M156">
        <v>2.2918999999999999E-3</v>
      </c>
      <c r="N156">
        <v>579.95000000000005</v>
      </c>
      <c r="O156">
        <v>2.2412999999999999E-3</v>
      </c>
      <c r="P156"/>
    </row>
    <row r="157" spans="2:16" x14ac:dyDescent="0.25">
      <c r="B157" t="s">
        <v>284</v>
      </c>
      <c r="C157" t="s">
        <v>17</v>
      </c>
      <c r="D157">
        <v>110</v>
      </c>
      <c r="E157">
        <v>330</v>
      </c>
      <c r="F157">
        <v>1E-3</v>
      </c>
      <c r="G157" t="s">
        <v>18</v>
      </c>
      <c r="H157" t="s">
        <v>105</v>
      </c>
      <c r="I157" t="s">
        <v>152</v>
      </c>
      <c r="J157" t="s">
        <v>152</v>
      </c>
      <c r="K157" t="s">
        <v>152</v>
      </c>
      <c r="L157">
        <v>12</v>
      </c>
      <c r="M157">
        <v>0.14000000000000001</v>
      </c>
      <c r="N157">
        <v>11.564</v>
      </c>
      <c r="O157">
        <v>0.13852999999999999</v>
      </c>
      <c r="P157"/>
    </row>
    <row r="158" spans="2:16" x14ac:dyDescent="0.25">
      <c r="B158" t="s">
        <v>285</v>
      </c>
      <c r="C158" t="s">
        <v>17</v>
      </c>
      <c r="D158">
        <v>110</v>
      </c>
      <c r="E158">
        <v>330</v>
      </c>
      <c r="F158">
        <v>0.01</v>
      </c>
      <c r="G158" t="s">
        <v>18</v>
      </c>
      <c r="H158" t="s">
        <v>105</v>
      </c>
      <c r="I158" t="s">
        <v>152</v>
      </c>
      <c r="J158" t="s">
        <v>152</v>
      </c>
      <c r="K158" t="s">
        <v>152</v>
      </c>
      <c r="L158">
        <v>12.344999999999999</v>
      </c>
      <c r="M158">
        <v>0.13708000000000001</v>
      </c>
      <c r="N158">
        <v>12.34</v>
      </c>
      <c r="O158">
        <v>0.13705999999999999</v>
      </c>
      <c r="P158"/>
    </row>
    <row r="159" spans="2:16" x14ac:dyDescent="0.25">
      <c r="B159" t="s">
        <v>286</v>
      </c>
      <c r="C159" t="s">
        <v>17</v>
      </c>
      <c r="D159">
        <v>110</v>
      </c>
      <c r="E159">
        <v>330</v>
      </c>
      <c r="F159">
        <v>0.1</v>
      </c>
      <c r="G159" t="s">
        <v>18</v>
      </c>
      <c r="H159" t="s">
        <v>105</v>
      </c>
      <c r="I159" t="s">
        <v>152</v>
      </c>
      <c r="J159" t="s">
        <v>152</v>
      </c>
      <c r="K159" t="s">
        <v>152</v>
      </c>
      <c r="L159">
        <v>55.082000000000001</v>
      </c>
      <c r="M159">
        <v>8.0187999999999995E-2</v>
      </c>
      <c r="N159">
        <v>55.079000000000001</v>
      </c>
      <c r="O159">
        <v>8.0107999999999999E-2</v>
      </c>
      <c r="P159"/>
    </row>
    <row r="160" spans="2:16" x14ac:dyDescent="0.25">
      <c r="B160" t="s">
        <v>287</v>
      </c>
      <c r="C160" t="s">
        <v>17</v>
      </c>
      <c r="D160">
        <v>110</v>
      </c>
      <c r="E160">
        <v>330</v>
      </c>
      <c r="F160">
        <v>1</v>
      </c>
      <c r="G160" t="s">
        <v>18</v>
      </c>
      <c r="H160" t="s">
        <v>105</v>
      </c>
      <c r="I160" t="s">
        <v>152</v>
      </c>
      <c r="J160" t="s">
        <v>152</v>
      </c>
      <c r="K160" t="s">
        <v>152</v>
      </c>
      <c r="L160">
        <v>579.52</v>
      </c>
      <c r="M160">
        <v>1.0063000000000001E-2</v>
      </c>
      <c r="N160">
        <v>579.52</v>
      </c>
      <c r="O160">
        <v>1.0012E-2</v>
      </c>
      <c r="P160"/>
    </row>
    <row r="161" spans="2:16" x14ac:dyDescent="0.25">
      <c r="B161" t="s">
        <v>288</v>
      </c>
      <c r="C161" t="s">
        <v>17</v>
      </c>
      <c r="D161">
        <v>330</v>
      </c>
      <c r="E161">
        <v>1100</v>
      </c>
      <c r="F161">
        <v>0.01</v>
      </c>
      <c r="G161" t="s">
        <v>18</v>
      </c>
      <c r="H161" t="s">
        <v>105</v>
      </c>
      <c r="I161" t="s">
        <v>152</v>
      </c>
      <c r="J161" t="s">
        <v>152</v>
      </c>
      <c r="K161" t="s">
        <v>152</v>
      </c>
      <c r="L161">
        <v>16</v>
      </c>
      <c r="M161">
        <v>0.17</v>
      </c>
      <c r="N161">
        <v>12.172000000000001</v>
      </c>
      <c r="O161">
        <v>0.17279</v>
      </c>
      <c r="P161"/>
    </row>
    <row r="162" spans="2:16" x14ac:dyDescent="0.25">
      <c r="B162" t="s">
        <v>289</v>
      </c>
      <c r="C162" t="s">
        <v>17</v>
      </c>
      <c r="D162">
        <v>330</v>
      </c>
      <c r="E162">
        <v>1100</v>
      </c>
      <c r="F162">
        <v>0.1</v>
      </c>
      <c r="G162" t="s">
        <v>18</v>
      </c>
      <c r="H162" t="s">
        <v>105</v>
      </c>
      <c r="I162" t="s">
        <v>152</v>
      </c>
      <c r="J162" t="s">
        <v>152</v>
      </c>
      <c r="K162" t="s">
        <v>152</v>
      </c>
      <c r="L162">
        <v>38.622</v>
      </c>
      <c r="M162">
        <v>0.15614</v>
      </c>
      <c r="N162">
        <v>38.58</v>
      </c>
      <c r="O162">
        <v>0.15612000000000001</v>
      </c>
      <c r="P162"/>
    </row>
    <row r="163" spans="2:16" x14ac:dyDescent="0.25">
      <c r="B163" t="s">
        <v>290</v>
      </c>
      <c r="C163" t="s">
        <v>17</v>
      </c>
      <c r="D163">
        <v>330</v>
      </c>
      <c r="E163">
        <v>1100</v>
      </c>
      <c r="F163">
        <v>1</v>
      </c>
      <c r="G163" t="s">
        <v>18</v>
      </c>
      <c r="H163" t="s">
        <v>105</v>
      </c>
      <c r="I163" t="s">
        <v>152</v>
      </c>
      <c r="J163" t="s">
        <v>152</v>
      </c>
      <c r="K163" t="s">
        <v>152</v>
      </c>
      <c r="L163">
        <v>571.16999999999996</v>
      </c>
      <c r="M163">
        <v>3.9215E-2</v>
      </c>
      <c r="N163">
        <v>571.16999999999996</v>
      </c>
      <c r="O163">
        <v>3.9139E-2</v>
      </c>
      <c r="P163"/>
    </row>
    <row r="164" spans="2:16" x14ac:dyDescent="0.25">
      <c r="B164" t="s">
        <v>291</v>
      </c>
      <c r="C164" t="s">
        <v>17</v>
      </c>
      <c r="D164">
        <v>330</v>
      </c>
      <c r="E164">
        <v>1100</v>
      </c>
      <c r="F164">
        <v>10</v>
      </c>
      <c r="G164" t="s">
        <v>18</v>
      </c>
      <c r="H164" t="s">
        <v>105</v>
      </c>
      <c r="I164" t="s">
        <v>152</v>
      </c>
      <c r="J164" t="s">
        <v>152</v>
      </c>
      <c r="K164" t="s">
        <v>152</v>
      </c>
      <c r="L164">
        <v>5799.1</v>
      </c>
      <c r="M164">
        <v>4.0747999999999999E-3</v>
      </c>
      <c r="N164">
        <v>5799.1</v>
      </c>
      <c r="O164">
        <v>4.0417999999999999E-3</v>
      </c>
      <c r="P164"/>
    </row>
    <row r="165" spans="2:16" x14ac:dyDescent="0.25">
      <c r="B165" t="s">
        <v>292</v>
      </c>
      <c r="C165" t="s">
        <v>17</v>
      </c>
      <c r="D165">
        <v>1100</v>
      </c>
      <c r="E165">
        <v>3300</v>
      </c>
      <c r="F165">
        <v>0.01</v>
      </c>
      <c r="G165" t="s">
        <v>18</v>
      </c>
      <c r="H165" t="s">
        <v>106</v>
      </c>
      <c r="I165" t="s">
        <v>152</v>
      </c>
      <c r="J165" t="s">
        <v>152</v>
      </c>
      <c r="K165" t="s">
        <v>152</v>
      </c>
      <c r="L165">
        <v>0.19</v>
      </c>
      <c r="M165">
        <v>1.7000000000000001E-4</v>
      </c>
      <c r="N165">
        <v>0.17333000000000001</v>
      </c>
      <c r="O165">
        <v>1.7317999999999999E-4</v>
      </c>
      <c r="P165"/>
    </row>
    <row r="166" spans="2:16" x14ac:dyDescent="0.25">
      <c r="B166" t="s">
        <v>293</v>
      </c>
      <c r="C166" t="s">
        <v>17</v>
      </c>
      <c r="D166">
        <v>1100</v>
      </c>
      <c r="E166">
        <v>3300</v>
      </c>
      <c r="F166">
        <v>0.1</v>
      </c>
      <c r="G166" t="s">
        <v>18</v>
      </c>
      <c r="H166" t="s">
        <v>106</v>
      </c>
      <c r="I166" t="s">
        <v>152</v>
      </c>
      <c r="J166" t="s">
        <v>152</v>
      </c>
      <c r="K166" t="s">
        <v>152</v>
      </c>
      <c r="L166">
        <v>0.19</v>
      </c>
      <c r="M166">
        <v>1.7216000000000001E-4</v>
      </c>
      <c r="N166">
        <v>0.17904</v>
      </c>
      <c r="O166">
        <v>1.7213000000000002E-4</v>
      </c>
      <c r="P166"/>
    </row>
    <row r="167" spans="2:16" x14ac:dyDescent="0.25">
      <c r="B167" t="s">
        <v>294</v>
      </c>
      <c r="C167" t="s">
        <v>17</v>
      </c>
      <c r="D167">
        <v>1100</v>
      </c>
      <c r="E167">
        <v>3300</v>
      </c>
      <c r="F167">
        <v>1</v>
      </c>
      <c r="G167" t="s">
        <v>18</v>
      </c>
      <c r="H167" t="s">
        <v>106</v>
      </c>
      <c r="I167" t="s">
        <v>152</v>
      </c>
      <c r="J167" t="s">
        <v>152</v>
      </c>
      <c r="K167" t="s">
        <v>152</v>
      </c>
      <c r="L167">
        <v>0.55511999999999995</v>
      </c>
      <c r="M167">
        <v>1.1804000000000002E-4</v>
      </c>
      <c r="N167">
        <v>0.55496000000000001</v>
      </c>
      <c r="O167">
        <v>1.1789E-4</v>
      </c>
      <c r="P167"/>
    </row>
    <row r="168" spans="2:16" x14ac:dyDescent="0.25">
      <c r="B168" t="s">
        <v>295</v>
      </c>
      <c r="C168" t="s">
        <v>17</v>
      </c>
      <c r="D168">
        <v>1100</v>
      </c>
      <c r="E168">
        <v>3300</v>
      </c>
      <c r="F168">
        <v>10</v>
      </c>
      <c r="G168" t="s">
        <v>18</v>
      </c>
      <c r="H168" t="s">
        <v>106</v>
      </c>
      <c r="I168" t="s">
        <v>152</v>
      </c>
      <c r="J168" t="s">
        <v>152</v>
      </c>
      <c r="K168" t="s">
        <v>152</v>
      </c>
      <c r="L168">
        <v>5.7932999999999995</v>
      </c>
      <c r="M168">
        <v>1.6589E-5</v>
      </c>
      <c r="N168">
        <v>5.7932999999999995</v>
      </c>
      <c r="O168">
        <v>1.6467999999999999E-5</v>
      </c>
      <c r="P168"/>
    </row>
    <row r="169" spans="2:16" x14ac:dyDescent="0.25">
      <c r="B169" t="s">
        <v>296</v>
      </c>
      <c r="C169" t="s">
        <v>17</v>
      </c>
      <c r="D169">
        <v>3300</v>
      </c>
      <c r="E169">
        <v>11000</v>
      </c>
      <c r="F169">
        <v>0.1</v>
      </c>
      <c r="G169" t="s">
        <v>18</v>
      </c>
      <c r="H169" t="s">
        <v>106</v>
      </c>
      <c r="I169" t="s">
        <v>152</v>
      </c>
      <c r="J169" t="s">
        <v>152</v>
      </c>
      <c r="K169" t="s">
        <v>152</v>
      </c>
      <c r="L169">
        <v>0.33</v>
      </c>
      <c r="M169">
        <v>6.8999999999999997E-4</v>
      </c>
      <c r="N169">
        <v>0.29035</v>
      </c>
      <c r="O169">
        <v>6.9271000000000003E-4</v>
      </c>
      <c r="P169"/>
    </row>
    <row r="170" spans="2:16" x14ac:dyDescent="0.25">
      <c r="B170" t="s">
        <v>297</v>
      </c>
      <c r="C170" t="s">
        <v>17</v>
      </c>
      <c r="D170">
        <v>3300</v>
      </c>
      <c r="E170">
        <v>11000</v>
      </c>
      <c r="F170">
        <v>1</v>
      </c>
      <c r="G170" t="s">
        <v>18</v>
      </c>
      <c r="H170" t="s">
        <v>106</v>
      </c>
      <c r="I170" t="s">
        <v>152</v>
      </c>
      <c r="J170" t="s">
        <v>152</v>
      </c>
      <c r="K170" t="s">
        <v>152</v>
      </c>
      <c r="L170">
        <v>0.37290000000000001</v>
      </c>
      <c r="M170">
        <v>6.8714000000000004E-4</v>
      </c>
      <c r="N170">
        <v>0.37261</v>
      </c>
      <c r="O170">
        <v>6.8714000000000004E-4</v>
      </c>
      <c r="P170"/>
    </row>
    <row r="171" spans="2:16" x14ac:dyDescent="0.25">
      <c r="B171" t="s">
        <v>298</v>
      </c>
      <c r="C171" t="s">
        <v>17</v>
      </c>
      <c r="D171">
        <v>3300</v>
      </c>
      <c r="E171">
        <v>11000</v>
      </c>
      <c r="F171">
        <v>10</v>
      </c>
      <c r="G171" t="s">
        <v>18</v>
      </c>
      <c r="H171" t="s">
        <v>106</v>
      </c>
      <c r="I171" t="s">
        <v>152</v>
      </c>
      <c r="J171" t="s">
        <v>152</v>
      </c>
      <c r="K171" t="s">
        <v>152</v>
      </c>
      <c r="L171">
        <v>4.8625999999999996</v>
      </c>
      <c r="M171">
        <v>4.4971000000000003E-4</v>
      </c>
      <c r="N171">
        <v>4.8624000000000001</v>
      </c>
      <c r="O171">
        <v>4.4965000000000001E-4</v>
      </c>
      <c r="P171"/>
    </row>
    <row r="172" spans="2:16" x14ac:dyDescent="0.25">
      <c r="B172" t="s">
        <v>299</v>
      </c>
      <c r="C172" t="s">
        <v>17</v>
      </c>
      <c r="D172">
        <v>3300</v>
      </c>
      <c r="E172">
        <v>11000</v>
      </c>
      <c r="F172">
        <v>100</v>
      </c>
      <c r="G172" t="s">
        <v>18</v>
      </c>
      <c r="H172" t="s">
        <v>106</v>
      </c>
      <c r="I172" t="s">
        <v>152</v>
      </c>
      <c r="J172" t="s">
        <v>152</v>
      </c>
      <c r="K172" t="s">
        <v>152</v>
      </c>
      <c r="L172">
        <v>57.851999999999997</v>
      </c>
      <c r="M172">
        <v>6.2354000000000006E-5</v>
      </c>
      <c r="N172">
        <v>57.851999999999997</v>
      </c>
      <c r="O172">
        <v>6.2302000000000001E-5</v>
      </c>
      <c r="P172"/>
    </row>
    <row r="173" spans="2:16" x14ac:dyDescent="0.25">
      <c r="B173" t="s">
        <v>300</v>
      </c>
      <c r="C173" t="s">
        <v>17</v>
      </c>
      <c r="D173">
        <v>11000</v>
      </c>
      <c r="E173">
        <v>33000</v>
      </c>
      <c r="F173">
        <v>0.1</v>
      </c>
      <c r="G173" t="s">
        <v>18</v>
      </c>
      <c r="H173" t="s">
        <v>106</v>
      </c>
      <c r="I173" t="s">
        <v>152</v>
      </c>
      <c r="J173" t="s">
        <v>152</v>
      </c>
      <c r="K173" t="s">
        <v>152</v>
      </c>
      <c r="L173">
        <v>2.9</v>
      </c>
      <c r="M173">
        <v>1.1999999999999999E-3</v>
      </c>
      <c r="N173">
        <v>2.887</v>
      </c>
      <c r="O173">
        <v>1.1547E-3</v>
      </c>
      <c r="P173"/>
    </row>
    <row r="174" spans="2:16" x14ac:dyDescent="0.25">
      <c r="B174" t="s">
        <v>301</v>
      </c>
      <c r="C174" t="s">
        <v>17</v>
      </c>
      <c r="D174">
        <v>11000</v>
      </c>
      <c r="E174">
        <v>33000</v>
      </c>
      <c r="F174">
        <v>1</v>
      </c>
      <c r="G174" t="s">
        <v>18</v>
      </c>
      <c r="H174" t="s">
        <v>106</v>
      </c>
      <c r="I174" t="s">
        <v>152</v>
      </c>
      <c r="J174" t="s">
        <v>152</v>
      </c>
      <c r="K174" t="s">
        <v>152</v>
      </c>
      <c r="L174">
        <v>2.9012000000000002</v>
      </c>
      <c r="M174">
        <v>1.1544000000000001E-3</v>
      </c>
      <c r="N174">
        <v>2.9010000000000002</v>
      </c>
      <c r="O174">
        <v>1.1544000000000001E-3</v>
      </c>
      <c r="P174"/>
    </row>
    <row r="175" spans="2:16" x14ac:dyDescent="0.25">
      <c r="B175" t="s">
        <v>107</v>
      </c>
      <c r="C175" t="s">
        <v>17</v>
      </c>
      <c r="D175">
        <v>11000</v>
      </c>
      <c r="E175">
        <v>33000</v>
      </c>
      <c r="F175">
        <v>10</v>
      </c>
      <c r="G175" t="s">
        <v>18</v>
      </c>
      <c r="H175" t="s">
        <v>106</v>
      </c>
      <c r="I175" t="s">
        <v>152</v>
      </c>
      <c r="J175" t="s">
        <v>152</v>
      </c>
      <c r="K175" t="s">
        <v>152</v>
      </c>
      <c r="L175">
        <v>4.2496999999999998</v>
      </c>
      <c r="M175">
        <v>1.1257999999999999E-3</v>
      </c>
      <c r="N175">
        <v>4.2488000000000001</v>
      </c>
      <c r="O175">
        <v>1.1257999999999999E-3</v>
      </c>
      <c r="P175"/>
    </row>
    <row r="176" spans="2:16" x14ac:dyDescent="0.25">
      <c r="B176" t="s">
        <v>302</v>
      </c>
      <c r="C176" t="s">
        <v>17</v>
      </c>
      <c r="D176">
        <v>11000</v>
      </c>
      <c r="E176">
        <v>33000</v>
      </c>
      <c r="F176">
        <v>100</v>
      </c>
      <c r="G176" t="s">
        <v>18</v>
      </c>
      <c r="H176" t="s">
        <v>106</v>
      </c>
      <c r="I176" t="s">
        <v>152</v>
      </c>
      <c r="J176" t="s">
        <v>152</v>
      </c>
      <c r="K176" t="s">
        <v>152</v>
      </c>
      <c r="L176">
        <v>54.576000000000001</v>
      </c>
      <c r="M176">
        <v>4.9848000000000004E-4</v>
      </c>
      <c r="N176">
        <v>54.576000000000001</v>
      </c>
      <c r="O176">
        <v>4.9841999999999996E-4</v>
      </c>
      <c r="P176"/>
    </row>
    <row r="177" spans="2:16" x14ac:dyDescent="0.25">
      <c r="B177" t="s">
        <v>303</v>
      </c>
      <c r="C177" t="s">
        <v>17</v>
      </c>
      <c r="D177">
        <v>33000</v>
      </c>
      <c r="E177">
        <v>110000</v>
      </c>
      <c r="F177">
        <v>1</v>
      </c>
      <c r="G177" t="s">
        <v>18</v>
      </c>
      <c r="H177" t="s">
        <v>106</v>
      </c>
      <c r="I177" t="s">
        <v>152</v>
      </c>
      <c r="J177" t="s">
        <v>152</v>
      </c>
      <c r="K177" t="s">
        <v>152</v>
      </c>
      <c r="L177">
        <v>3.5</v>
      </c>
      <c r="M177">
        <v>5.7999999999999996E-3</v>
      </c>
      <c r="N177">
        <v>3.4659</v>
      </c>
      <c r="O177">
        <v>5.7735E-3</v>
      </c>
      <c r="P177"/>
    </row>
    <row r="178" spans="2:16" x14ac:dyDescent="0.25">
      <c r="B178" t="s">
        <v>304</v>
      </c>
      <c r="C178" t="s">
        <v>17</v>
      </c>
      <c r="D178">
        <v>33000</v>
      </c>
      <c r="E178">
        <v>110000</v>
      </c>
      <c r="F178">
        <v>10</v>
      </c>
      <c r="G178" t="s">
        <v>18</v>
      </c>
      <c r="H178" t="s">
        <v>106</v>
      </c>
      <c r="I178" t="s">
        <v>152</v>
      </c>
      <c r="J178" t="s">
        <v>152</v>
      </c>
      <c r="K178" t="s">
        <v>152</v>
      </c>
      <c r="L178">
        <v>3.5801000000000003</v>
      </c>
      <c r="M178">
        <v>5.7727000000000004E-3</v>
      </c>
      <c r="N178">
        <v>3.5791000000000004</v>
      </c>
      <c r="O178">
        <v>5.7727000000000004E-3</v>
      </c>
      <c r="P178"/>
    </row>
    <row r="179" spans="2:16" x14ac:dyDescent="0.25">
      <c r="B179" t="s">
        <v>305</v>
      </c>
      <c r="C179" t="s">
        <v>17</v>
      </c>
      <c r="D179">
        <v>33000</v>
      </c>
      <c r="E179">
        <v>110000</v>
      </c>
      <c r="F179">
        <v>100</v>
      </c>
      <c r="G179" t="s">
        <v>18</v>
      </c>
      <c r="H179" t="s">
        <v>106</v>
      </c>
      <c r="I179" t="s">
        <v>152</v>
      </c>
      <c r="J179" t="s">
        <v>152</v>
      </c>
      <c r="K179" t="s">
        <v>152</v>
      </c>
      <c r="L179">
        <v>14.462</v>
      </c>
      <c r="M179">
        <v>5.6975000000000003E-3</v>
      </c>
      <c r="N179">
        <v>14.465</v>
      </c>
      <c r="O179">
        <v>5.6974E-3</v>
      </c>
      <c r="P179"/>
    </row>
    <row r="180" spans="2:16" x14ac:dyDescent="0.25">
      <c r="B180" t="s">
        <v>306</v>
      </c>
      <c r="C180" t="s">
        <v>17</v>
      </c>
      <c r="D180">
        <v>33000</v>
      </c>
      <c r="E180">
        <v>110000</v>
      </c>
      <c r="F180">
        <v>1000</v>
      </c>
      <c r="G180" t="s">
        <v>18</v>
      </c>
      <c r="H180" t="s">
        <v>106</v>
      </c>
      <c r="I180" t="s">
        <v>152</v>
      </c>
      <c r="J180" t="s">
        <v>152</v>
      </c>
      <c r="K180" t="s">
        <v>152</v>
      </c>
      <c r="L180">
        <v>503.99</v>
      </c>
      <c r="M180">
        <v>3.2606000000000002E-3</v>
      </c>
      <c r="N180">
        <v>503.99</v>
      </c>
      <c r="O180">
        <v>3.2604999999999999E-3</v>
      </c>
      <c r="P180"/>
    </row>
    <row r="181" spans="2:16" x14ac:dyDescent="0.25">
      <c r="B181" t="s">
        <v>307</v>
      </c>
      <c r="C181" t="s">
        <v>17</v>
      </c>
      <c r="D181">
        <v>110000</v>
      </c>
      <c r="E181">
        <v>330000</v>
      </c>
      <c r="F181">
        <v>1</v>
      </c>
      <c r="G181" t="s">
        <v>18</v>
      </c>
      <c r="H181" t="s">
        <v>106</v>
      </c>
      <c r="I181" t="s">
        <v>152</v>
      </c>
      <c r="J181" t="s">
        <v>152</v>
      </c>
      <c r="K181" t="s">
        <v>152</v>
      </c>
      <c r="L181">
        <v>120</v>
      </c>
      <c r="M181">
        <v>5.7999999999999996E-3</v>
      </c>
      <c r="N181">
        <v>115.47</v>
      </c>
      <c r="O181">
        <v>5.7735E-3</v>
      </c>
      <c r="P181"/>
    </row>
    <row r="182" spans="2:16" x14ac:dyDescent="0.25">
      <c r="B182" t="s">
        <v>308</v>
      </c>
      <c r="C182" t="s">
        <v>17</v>
      </c>
      <c r="D182">
        <v>110000</v>
      </c>
      <c r="E182">
        <v>330000</v>
      </c>
      <c r="F182">
        <v>10</v>
      </c>
      <c r="G182" t="s">
        <v>18</v>
      </c>
      <c r="H182" t="s">
        <v>106</v>
      </c>
      <c r="I182" t="s">
        <v>152</v>
      </c>
      <c r="J182" t="s">
        <v>152</v>
      </c>
      <c r="K182" t="s">
        <v>152</v>
      </c>
      <c r="L182">
        <v>120</v>
      </c>
      <c r="M182">
        <v>5.7733999999999997E-3</v>
      </c>
      <c r="N182">
        <v>115.52000000000001</v>
      </c>
      <c r="O182">
        <v>5.7733999999999997E-3</v>
      </c>
      <c r="P182"/>
    </row>
    <row r="183" spans="2:16" x14ac:dyDescent="0.25">
      <c r="B183" t="s">
        <v>309</v>
      </c>
      <c r="C183" t="s">
        <v>17</v>
      </c>
      <c r="D183">
        <v>110000</v>
      </c>
      <c r="E183">
        <v>330000</v>
      </c>
      <c r="F183">
        <v>100</v>
      </c>
      <c r="G183" t="s">
        <v>18</v>
      </c>
      <c r="H183" t="s">
        <v>106</v>
      </c>
      <c r="I183" t="s">
        <v>152</v>
      </c>
      <c r="J183" t="s">
        <v>152</v>
      </c>
      <c r="K183" t="s">
        <v>152</v>
      </c>
      <c r="L183">
        <v>120</v>
      </c>
      <c r="M183">
        <v>5.7670999999999998E-3</v>
      </c>
      <c r="N183">
        <v>118.42</v>
      </c>
      <c r="O183">
        <v>5.7670999999999998E-3</v>
      </c>
      <c r="P183"/>
    </row>
    <row r="184" spans="2:16" x14ac:dyDescent="0.25">
      <c r="B184" t="s">
        <v>310</v>
      </c>
      <c r="C184" t="s">
        <v>17</v>
      </c>
      <c r="D184">
        <v>110000</v>
      </c>
      <c r="E184">
        <v>330000</v>
      </c>
      <c r="F184">
        <v>1000</v>
      </c>
      <c r="G184" t="s">
        <v>18</v>
      </c>
      <c r="H184" t="s">
        <v>106</v>
      </c>
      <c r="I184" t="s">
        <v>152</v>
      </c>
      <c r="J184" t="s">
        <v>152</v>
      </c>
      <c r="K184" t="s">
        <v>152</v>
      </c>
      <c r="L184">
        <v>371.65999999999997</v>
      </c>
      <c r="M184">
        <v>5.2445000000000009E-3</v>
      </c>
      <c r="N184">
        <v>371.67</v>
      </c>
      <c r="O184">
        <v>5.2443999999999998E-3</v>
      </c>
      <c r="P184"/>
    </row>
    <row r="185" spans="2:16" x14ac:dyDescent="0.25">
      <c r="B185" t="s">
        <v>311</v>
      </c>
      <c r="C185" t="s">
        <v>17</v>
      </c>
      <c r="D185">
        <v>330000</v>
      </c>
      <c r="E185">
        <v>1100000</v>
      </c>
      <c r="F185">
        <v>10</v>
      </c>
      <c r="G185" t="s">
        <v>18</v>
      </c>
      <c r="H185" t="s">
        <v>106</v>
      </c>
      <c r="I185" t="s">
        <v>152</v>
      </c>
      <c r="J185" t="s">
        <v>152</v>
      </c>
      <c r="K185" t="s">
        <v>152</v>
      </c>
      <c r="L185">
        <v>930</v>
      </c>
      <c r="M185">
        <v>1.7000000000000001E-2</v>
      </c>
      <c r="N185">
        <v>577.19000000000005</v>
      </c>
      <c r="O185">
        <v>1.7321000000000003E-2</v>
      </c>
      <c r="P185"/>
    </row>
    <row r="186" spans="2:16" x14ac:dyDescent="0.25">
      <c r="B186" t="s">
        <v>312</v>
      </c>
      <c r="C186" t="s">
        <v>17</v>
      </c>
      <c r="D186">
        <v>330000</v>
      </c>
      <c r="E186">
        <v>1100000</v>
      </c>
      <c r="F186">
        <v>100</v>
      </c>
      <c r="G186" t="s">
        <v>18</v>
      </c>
      <c r="H186" t="s">
        <v>106</v>
      </c>
      <c r="I186" t="s">
        <v>152</v>
      </c>
      <c r="J186" t="s">
        <v>152</v>
      </c>
      <c r="K186" t="s">
        <v>152</v>
      </c>
      <c r="L186">
        <v>930</v>
      </c>
      <c r="M186">
        <v>1.7320000000000002E-2</v>
      </c>
      <c r="N186">
        <v>578</v>
      </c>
      <c r="O186">
        <v>1.7320000000000002E-2</v>
      </c>
      <c r="P186"/>
    </row>
    <row r="187" spans="2:16" x14ac:dyDescent="0.25">
      <c r="B187" t="s">
        <v>313</v>
      </c>
      <c r="C187" t="s">
        <v>17</v>
      </c>
      <c r="D187">
        <v>330000</v>
      </c>
      <c r="E187">
        <v>1100000</v>
      </c>
      <c r="F187">
        <v>1000</v>
      </c>
      <c r="G187" t="s">
        <v>18</v>
      </c>
      <c r="H187" t="s">
        <v>106</v>
      </c>
      <c r="I187" t="s">
        <v>152</v>
      </c>
      <c r="J187" t="s">
        <v>152</v>
      </c>
      <c r="K187" t="s">
        <v>152</v>
      </c>
      <c r="L187">
        <v>930</v>
      </c>
      <c r="M187">
        <v>1.7297E-2</v>
      </c>
      <c r="N187">
        <v>611.79</v>
      </c>
      <c r="O187">
        <v>1.7297E-2</v>
      </c>
      <c r="P187"/>
    </row>
    <row r="188" spans="2:16" x14ac:dyDescent="0.25">
      <c r="B188" t="s">
        <v>314</v>
      </c>
      <c r="C188" t="s">
        <v>17</v>
      </c>
      <c r="D188">
        <v>330000</v>
      </c>
      <c r="E188">
        <v>1100000</v>
      </c>
      <c r="F188">
        <v>10000</v>
      </c>
      <c r="G188" t="s">
        <v>18</v>
      </c>
      <c r="H188" t="s">
        <v>106</v>
      </c>
      <c r="I188" t="s">
        <v>152</v>
      </c>
      <c r="J188" t="s">
        <v>152</v>
      </c>
      <c r="K188" t="s">
        <v>152</v>
      </c>
      <c r="L188">
        <v>3454.2</v>
      </c>
      <c r="M188">
        <v>1.5468000000000001E-2</v>
      </c>
      <c r="N188">
        <v>3454.1</v>
      </c>
      <c r="O188">
        <v>1.5468000000000001E-2</v>
      </c>
      <c r="P188"/>
    </row>
    <row r="189" spans="2:16" x14ac:dyDescent="0.25">
      <c r="B189" t="s">
        <v>315</v>
      </c>
      <c r="C189" t="s">
        <v>19</v>
      </c>
      <c r="D189">
        <v>1E-3</v>
      </c>
      <c r="E189">
        <v>3.3000000000000002E-2</v>
      </c>
      <c r="F189">
        <v>9.9999999999999995E-7</v>
      </c>
      <c r="G189" t="s">
        <v>16</v>
      </c>
      <c r="H189" t="s">
        <v>15</v>
      </c>
      <c r="I189">
        <v>0.01</v>
      </c>
      <c r="J189">
        <v>4.4999999999999998E-2</v>
      </c>
      <c r="K189" t="s">
        <v>21</v>
      </c>
      <c r="L189">
        <v>25</v>
      </c>
      <c r="M189">
        <v>1700</v>
      </c>
      <c r="N189">
        <v>23.108000000000001</v>
      </c>
      <c r="O189">
        <v>1731.8</v>
      </c>
      <c r="P189"/>
    </row>
    <row r="190" spans="2:16" x14ac:dyDescent="0.25">
      <c r="B190" t="s">
        <v>316</v>
      </c>
      <c r="C190" t="s">
        <v>19</v>
      </c>
      <c r="D190">
        <v>1E-3</v>
      </c>
      <c r="E190">
        <v>3.3000000000000002E-2</v>
      </c>
      <c r="F190">
        <v>1.0000000000000001E-5</v>
      </c>
      <c r="G190" t="s">
        <v>16</v>
      </c>
      <c r="H190" t="s">
        <v>15</v>
      </c>
      <c r="I190">
        <v>0.01</v>
      </c>
      <c r="J190">
        <v>4.4999999999999998E-2</v>
      </c>
      <c r="K190" t="s">
        <v>21</v>
      </c>
      <c r="L190">
        <v>25</v>
      </c>
      <c r="M190">
        <v>1717.9</v>
      </c>
      <c r="N190">
        <v>23.784000000000002</v>
      </c>
      <c r="O190">
        <v>1717.6</v>
      </c>
      <c r="P190"/>
    </row>
    <row r="191" spans="2:16" x14ac:dyDescent="0.25">
      <c r="B191" t="s">
        <v>317</v>
      </c>
      <c r="C191" t="s">
        <v>19</v>
      </c>
      <c r="D191">
        <v>1E-3</v>
      </c>
      <c r="E191">
        <v>3.3000000000000002E-2</v>
      </c>
      <c r="F191">
        <v>1E-4</v>
      </c>
      <c r="G191" t="s">
        <v>16</v>
      </c>
      <c r="H191" t="s">
        <v>15</v>
      </c>
      <c r="I191">
        <v>0.01</v>
      </c>
      <c r="J191">
        <v>4.4999999999999998E-2</v>
      </c>
      <c r="K191" t="s">
        <v>21</v>
      </c>
      <c r="L191">
        <v>61.982999999999997</v>
      </c>
      <c r="M191">
        <v>1124.3000000000002</v>
      </c>
      <c r="N191">
        <v>61.97</v>
      </c>
      <c r="O191">
        <v>1122.7</v>
      </c>
      <c r="P191"/>
    </row>
    <row r="192" spans="2:16" x14ac:dyDescent="0.25">
      <c r="B192" t="s">
        <v>318</v>
      </c>
      <c r="C192" t="s">
        <v>19</v>
      </c>
      <c r="D192">
        <v>1E-3</v>
      </c>
      <c r="E192">
        <v>3.3000000000000002E-2</v>
      </c>
      <c r="F192">
        <v>1E-3</v>
      </c>
      <c r="G192" t="s">
        <v>16</v>
      </c>
      <c r="H192" t="s">
        <v>15</v>
      </c>
      <c r="I192">
        <v>0.01</v>
      </c>
      <c r="J192">
        <v>4.4999999999999998E-2</v>
      </c>
      <c r="K192" t="s">
        <v>21</v>
      </c>
      <c r="L192">
        <v>580.38</v>
      </c>
      <c r="M192">
        <v>157.29000000000002</v>
      </c>
      <c r="N192">
        <v>580.38</v>
      </c>
      <c r="O192">
        <v>156.07999999999998</v>
      </c>
      <c r="P192"/>
    </row>
    <row r="193" spans="2:16" x14ac:dyDescent="0.25">
      <c r="B193" t="s">
        <v>319</v>
      </c>
      <c r="C193" t="s">
        <v>19</v>
      </c>
      <c r="D193">
        <v>1E-3</v>
      </c>
      <c r="E193">
        <v>3.3000000000000002E-2</v>
      </c>
      <c r="F193">
        <v>0.01</v>
      </c>
      <c r="G193" t="s">
        <v>16</v>
      </c>
      <c r="H193" t="s">
        <v>15</v>
      </c>
      <c r="I193">
        <v>0.01</v>
      </c>
      <c r="J193">
        <v>4.4999999999999998E-2</v>
      </c>
      <c r="K193" t="s">
        <v>21</v>
      </c>
      <c r="L193">
        <v>5800</v>
      </c>
      <c r="M193">
        <v>16.175999999999998</v>
      </c>
      <c r="N193">
        <v>5800</v>
      </c>
      <c r="O193">
        <v>15.689000000000002</v>
      </c>
      <c r="P193"/>
    </row>
    <row r="194" spans="2:16" x14ac:dyDescent="0.25">
      <c r="B194" t="s">
        <v>320</v>
      </c>
      <c r="C194" t="s">
        <v>19</v>
      </c>
      <c r="D194">
        <v>1E-3</v>
      </c>
      <c r="E194">
        <v>3.3000000000000002E-2</v>
      </c>
      <c r="F194">
        <v>9.9999999999999995E-7</v>
      </c>
      <c r="G194" t="s">
        <v>16</v>
      </c>
      <c r="H194" t="s">
        <v>15</v>
      </c>
      <c r="I194">
        <v>4.4999999999999998E-2</v>
      </c>
      <c r="J194">
        <v>10</v>
      </c>
      <c r="K194" t="s">
        <v>21</v>
      </c>
      <c r="L194">
        <v>24</v>
      </c>
      <c r="M194">
        <v>1200</v>
      </c>
      <c r="N194">
        <v>23.109000000000002</v>
      </c>
      <c r="O194">
        <v>1154.4000000000001</v>
      </c>
      <c r="P194"/>
    </row>
    <row r="195" spans="2:16" x14ac:dyDescent="0.25">
      <c r="B195" t="s">
        <v>321</v>
      </c>
      <c r="C195" t="s">
        <v>19</v>
      </c>
      <c r="D195">
        <v>1E-3</v>
      </c>
      <c r="E195">
        <v>3.3000000000000002E-2</v>
      </c>
      <c r="F195">
        <v>1.0000000000000001E-5</v>
      </c>
      <c r="G195" t="s">
        <v>16</v>
      </c>
      <c r="H195" t="s">
        <v>15</v>
      </c>
      <c r="I195">
        <v>4.4999999999999998E-2</v>
      </c>
      <c r="J195">
        <v>10</v>
      </c>
      <c r="K195" t="s">
        <v>21</v>
      </c>
      <c r="L195">
        <v>24</v>
      </c>
      <c r="M195">
        <v>1142.3000000000002</v>
      </c>
      <c r="N195">
        <v>23.798000000000002</v>
      </c>
      <c r="O195">
        <v>1141.8</v>
      </c>
      <c r="P195"/>
    </row>
    <row r="196" spans="2:16" x14ac:dyDescent="0.25">
      <c r="B196" t="s">
        <v>322</v>
      </c>
      <c r="C196" t="s">
        <v>19</v>
      </c>
      <c r="D196">
        <v>1E-3</v>
      </c>
      <c r="E196">
        <v>3.3000000000000002E-2</v>
      </c>
      <c r="F196">
        <v>1E-4</v>
      </c>
      <c r="G196" t="s">
        <v>16</v>
      </c>
      <c r="H196" t="s">
        <v>15</v>
      </c>
      <c r="I196">
        <v>4.4999999999999998E-2</v>
      </c>
      <c r="J196">
        <v>10</v>
      </c>
      <c r="K196" t="s">
        <v>21</v>
      </c>
      <c r="L196">
        <v>62.21</v>
      </c>
      <c r="M196">
        <v>672.32999999999993</v>
      </c>
      <c r="N196">
        <v>62.198</v>
      </c>
      <c r="O196">
        <v>670.35</v>
      </c>
      <c r="P196"/>
    </row>
    <row r="197" spans="2:16" x14ac:dyDescent="0.25">
      <c r="B197" t="s">
        <v>323</v>
      </c>
      <c r="C197" t="s">
        <v>19</v>
      </c>
      <c r="D197">
        <v>1E-3</v>
      </c>
      <c r="E197">
        <v>3.3000000000000002E-2</v>
      </c>
      <c r="F197">
        <v>1E-3</v>
      </c>
      <c r="G197" t="s">
        <v>16</v>
      </c>
      <c r="H197" t="s">
        <v>15</v>
      </c>
      <c r="I197">
        <v>4.4999999999999998E-2</v>
      </c>
      <c r="J197">
        <v>10</v>
      </c>
      <c r="K197" t="s">
        <v>21</v>
      </c>
      <c r="L197">
        <v>580.42999999999995</v>
      </c>
      <c r="M197">
        <v>85.997</v>
      </c>
      <c r="N197">
        <v>580.41999999999996</v>
      </c>
      <c r="O197">
        <v>84.786000000000001</v>
      </c>
      <c r="P197"/>
    </row>
    <row r="198" spans="2:16" x14ac:dyDescent="0.25">
      <c r="B198" t="s">
        <v>324</v>
      </c>
      <c r="C198" t="s">
        <v>19</v>
      </c>
      <c r="D198">
        <v>1E-3</v>
      </c>
      <c r="E198">
        <v>3.3000000000000002E-2</v>
      </c>
      <c r="F198">
        <v>0.01</v>
      </c>
      <c r="G198" t="s">
        <v>16</v>
      </c>
      <c r="H198" t="s">
        <v>15</v>
      </c>
      <c r="I198">
        <v>4.4999999999999998E-2</v>
      </c>
      <c r="J198">
        <v>10</v>
      </c>
      <c r="K198" t="s">
        <v>21</v>
      </c>
      <c r="L198">
        <v>5800.1</v>
      </c>
      <c r="M198">
        <v>8.9929000000000006</v>
      </c>
      <c r="N198">
        <v>5800.1</v>
      </c>
      <c r="O198">
        <v>8.5054999999999996</v>
      </c>
      <c r="P198"/>
    </row>
    <row r="199" spans="2:16" x14ac:dyDescent="0.25">
      <c r="B199" t="s">
        <v>325</v>
      </c>
      <c r="C199" t="s">
        <v>19</v>
      </c>
      <c r="D199">
        <v>1E-3</v>
      </c>
      <c r="E199">
        <v>3.3000000000000002E-2</v>
      </c>
      <c r="F199">
        <v>9.9999999999999995E-7</v>
      </c>
      <c r="G199" t="s">
        <v>16</v>
      </c>
      <c r="H199" t="s">
        <v>15</v>
      </c>
      <c r="I199">
        <v>10</v>
      </c>
      <c r="J199">
        <v>20</v>
      </c>
      <c r="K199" t="s">
        <v>21</v>
      </c>
      <c r="L199">
        <v>25</v>
      </c>
      <c r="M199">
        <v>1700</v>
      </c>
      <c r="N199">
        <v>23.108000000000001</v>
      </c>
      <c r="O199">
        <v>1731.8</v>
      </c>
      <c r="P199"/>
    </row>
    <row r="200" spans="2:16" x14ac:dyDescent="0.25">
      <c r="B200" t="s">
        <v>326</v>
      </c>
      <c r="C200" t="s">
        <v>19</v>
      </c>
      <c r="D200">
        <v>1E-3</v>
      </c>
      <c r="E200">
        <v>3.3000000000000002E-2</v>
      </c>
      <c r="F200">
        <v>1.0000000000000001E-5</v>
      </c>
      <c r="G200" t="s">
        <v>16</v>
      </c>
      <c r="H200" t="s">
        <v>15</v>
      </c>
      <c r="I200">
        <v>10</v>
      </c>
      <c r="J200">
        <v>20</v>
      </c>
      <c r="K200" t="s">
        <v>21</v>
      </c>
      <c r="L200">
        <v>25</v>
      </c>
      <c r="M200">
        <v>1717.9</v>
      </c>
      <c r="N200">
        <v>23.784000000000002</v>
      </c>
      <c r="O200">
        <v>1717.6</v>
      </c>
      <c r="P200"/>
    </row>
    <row r="201" spans="2:16" x14ac:dyDescent="0.25">
      <c r="B201" t="s">
        <v>327</v>
      </c>
      <c r="C201" t="s">
        <v>19</v>
      </c>
      <c r="D201">
        <v>1E-3</v>
      </c>
      <c r="E201">
        <v>3.3000000000000002E-2</v>
      </c>
      <c r="F201">
        <v>1E-4</v>
      </c>
      <c r="G201" t="s">
        <v>16</v>
      </c>
      <c r="H201" t="s">
        <v>15</v>
      </c>
      <c r="I201">
        <v>10</v>
      </c>
      <c r="J201">
        <v>20</v>
      </c>
      <c r="K201" t="s">
        <v>21</v>
      </c>
      <c r="L201">
        <v>61.982999999999997</v>
      </c>
      <c r="M201">
        <v>1124.3000000000002</v>
      </c>
      <c r="N201">
        <v>61.97</v>
      </c>
      <c r="O201">
        <v>1122.7</v>
      </c>
      <c r="P201"/>
    </row>
    <row r="202" spans="2:16" x14ac:dyDescent="0.25">
      <c r="B202" t="s">
        <v>328</v>
      </c>
      <c r="C202" t="s">
        <v>19</v>
      </c>
      <c r="D202">
        <v>1E-3</v>
      </c>
      <c r="E202">
        <v>3.3000000000000002E-2</v>
      </c>
      <c r="F202">
        <v>1E-3</v>
      </c>
      <c r="G202" t="s">
        <v>16</v>
      </c>
      <c r="H202" t="s">
        <v>15</v>
      </c>
      <c r="I202">
        <v>10</v>
      </c>
      <c r="J202">
        <v>20</v>
      </c>
      <c r="K202" t="s">
        <v>21</v>
      </c>
      <c r="L202">
        <v>580.38</v>
      </c>
      <c r="M202">
        <v>157.29000000000002</v>
      </c>
      <c r="N202">
        <v>580.38</v>
      </c>
      <c r="O202">
        <v>156.07999999999998</v>
      </c>
      <c r="P202"/>
    </row>
    <row r="203" spans="2:16" x14ac:dyDescent="0.25">
      <c r="B203" t="s">
        <v>329</v>
      </c>
      <c r="C203" t="s">
        <v>19</v>
      </c>
      <c r="D203">
        <v>1E-3</v>
      </c>
      <c r="E203">
        <v>3.3000000000000002E-2</v>
      </c>
      <c r="F203">
        <v>0.01</v>
      </c>
      <c r="G203" t="s">
        <v>16</v>
      </c>
      <c r="H203" t="s">
        <v>15</v>
      </c>
      <c r="I203">
        <v>10</v>
      </c>
      <c r="J203">
        <v>20</v>
      </c>
      <c r="K203" t="s">
        <v>21</v>
      </c>
      <c r="L203">
        <v>5800</v>
      </c>
      <c r="M203">
        <v>16.175999999999998</v>
      </c>
      <c r="N203">
        <v>5800</v>
      </c>
      <c r="O203">
        <v>15.689000000000002</v>
      </c>
      <c r="P203"/>
    </row>
    <row r="204" spans="2:16" x14ac:dyDescent="0.25">
      <c r="B204" t="s">
        <v>330</v>
      </c>
      <c r="C204" t="s">
        <v>19</v>
      </c>
      <c r="D204">
        <v>1E-3</v>
      </c>
      <c r="E204">
        <v>3.3000000000000002E-2</v>
      </c>
      <c r="F204">
        <v>9.9999999999999995E-7</v>
      </c>
      <c r="G204" t="s">
        <v>16</v>
      </c>
      <c r="H204" t="s">
        <v>15</v>
      </c>
      <c r="I204">
        <v>20</v>
      </c>
      <c r="J204">
        <v>50</v>
      </c>
      <c r="K204" t="s">
        <v>21</v>
      </c>
      <c r="L204">
        <v>24</v>
      </c>
      <c r="M204">
        <v>2300</v>
      </c>
      <c r="N204">
        <v>23.108000000000001</v>
      </c>
      <c r="O204">
        <v>2309.1</v>
      </c>
      <c r="P204"/>
    </row>
    <row r="205" spans="2:16" x14ac:dyDescent="0.25">
      <c r="B205" t="s">
        <v>331</v>
      </c>
      <c r="C205" t="s">
        <v>19</v>
      </c>
      <c r="D205">
        <v>1E-3</v>
      </c>
      <c r="E205">
        <v>3.3000000000000002E-2</v>
      </c>
      <c r="F205">
        <v>1.0000000000000001E-5</v>
      </c>
      <c r="G205" t="s">
        <v>16</v>
      </c>
      <c r="H205" t="s">
        <v>15</v>
      </c>
      <c r="I205">
        <v>20</v>
      </c>
      <c r="J205">
        <v>50</v>
      </c>
      <c r="K205" t="s">
        <v>21</v>
      </c>
      <c r="L205">
        <v>24</v>
      </c>
      <c r="M205">
        <v>2294.4</v>
      </c>
      <c r="N205">
        <v>23.77</v>
      </c>
      <c r="O205">
        <v>2294.1</v>
      </c>
      <c r="P205"/>
    </row>
    <row r="206" spans="2:16" x14ac:dyDescent="0.25">
      <c r="B206" t="s">
        <v>332</v>
      </c>
      <c r="C206" t="s">
        <v>19</v>
      </c>
      <c r="D206">
        <v>1E-3</v>
      </c>
      <c r="E206">
        <v>3.3000000000000002E-2</v>
      </c>
      <c r="F206">
        <v>1E-4</v>
      </c>
      <c r="G206" t="s">
        <v>16</v>
      </c>
      <c r="H206" t="s">
        <v>15</v>
      </c>
      <c r="I206">
        <v>20</v>
      </c>
      <c r="J206">
        <v>50</v>
      </c>
      <c r="K206" t="s">
        <v>21</v>
      </c>
      <c r="L206">
        <v>61.72</v>
      </c>
      <c r="M206">
        <v>1616.4</v>
      </c>
      <c r="N206">
        <v>61.707999999999998</v>
      </c>
      <c r="O206">
        <v>1615</v>
      </c>
      <c r="P206"/>
    </row>
    <row r="207" spans="2:16" x14ac:dyDescent="0.25">
      <c r="B207" t="s">
        <v>333</v>
      </c>
      <c r="C207" t="s">
        <v>19</v>
      </c>
      <c r="D207">
        <v>1E-3</v>
      </c>
      <c r="E207">
        <v>3.3000000000000002E-2</v>
      </c>
      <c r="F207">
        <v>1E-3</v>
      </c>
      <c r="G207" t="s">
        <v>16</v>
      </c>
      <c r="H207" t="s">
        <v>15</v>
      </c>
      <c r="I207">
        <v>20</v>
      </c>
      <c r="J207">
        <v>50</v>
      </c>
      <c r="K207" t="s">
        <v>21</v>
      </c>
      <c r="L207">
        <v>580.31999999999994</v>
      </c>
      <c r="M207">
        <v>247.57000000000002</v>
      </c>
      <c r="N207">
        <v>580.30999999999995</v>
      </c>
      <c r="O207">
        <v>246.37</v>
      </c>
      <c r="P207"/>
    </row>
    <row r="208" spans="2:16" x14ac:dyDescent="0.25">
      <c r="B208" t="s">
        <v>334</v>
      </c>
      <c r="C208" t="s">
        <v>19</v>
      </c>
      <c r="D208">
        <v>1E-3</v>
      </c>
      <c r="E208">
        <v>3.3000000000000002E-2</v>
      </c>
      <c r="F208">
        <v>0.01</v>
      </c>
      <c r="G208" t="s">
        <v>16</v>
      </c>
      <c r="H208" t="s">
        <v>15</v>
      </c>
      <c r="I208">
        <v>20</v>
      </c>
      <c r="J208">
        <v>50</v>
      </c>
      <c r="K208" t="s">
        <v>21</v>
      </c>
      <c r="L208">
        <v>5800</v>
      </c>
      <c r="M208">
        <v>25.312999999999999</v>
      </c>
      <c r="N208">
        <v>5800</v>
      </c>
      <c r="O208">
        <v>24.826000000000001</v>
      </c>
      <c r="P208"/>
    </row>
    <row r="209" spans="2:16" x14ac:dyDescent="0.25">
      <c r="B209" t="s">
        <v>335</v>
      </c>
      <c r="C209" t="s">
        <v>19</v>
      </c>
      <c r="D209">
        <v>1E-3</v>
      </c>
      <c r="E209">
        <v>3.3000000000000002E-2</v>
      </c>
      <c r="F209">
        <v>9.9999999999999995E-7</v>
      </c>
      <c r="G209" t="s">
        <v>16</v>
      </c>
      <c r="H209" t="s">
        <v>15</v>
      </c>
      <c r="I209">
        <v>50</v>
      </c>
      <c r="J209">
        <v>100</v>
      </c>
      <c r="K209" t="s">
        <v>21</v>
      </c>
      <c r="L209">
        <v>40</v>
      </c>
      <c r="M209">
        <v>4000</v>
      </c>
      <c r="N209">
        <v>38.113</v>
      </c>
      <c r="O209">
        <v>4041.2999999999997</v>
      </c>
      <c r="P209"/>
    </row>
    <row r="210" spans="2:16" x14ac:dyDescent="0.25">
      <c r="B210" t="s">
        <v>336</v>
      </c>
      <c r="C210" t="s">
        <v>19</v>
      </c>
      <c r="D210">
        <v>1E-3</v>
      </c>
      <c r="E210">
        <v>3.3000000000000002E-2</v>
      </c>
      <c r="F210">
        <v>1.0000000000000001E-5</v>
      </c>
      <c r="G210" t="s">
        <v>16</v>
      </c>
      <c r="H210" t="s">
        <v>15</v>
      </c>
      <c r="I210">
        <v>50</v>
      </c>
      <c r="J210">
        <v>100</v>
      </c>
      <c r="K210" t="s">
        <v>21</v>
      </c>
      <c r="L210">
        <v>40</v>
      </c>
      <c r="M210">
        <v>4031.5000000000005</v>
      </c>
      <c r="N210">
        <v>38.516999999999996</v>
      </c>
      <c r="O210">
        <v>4032</v>
      </c>
      <c r="P210"/>
    </row>
    <row r="211" spans="2:16" x14ac:dyDescent="0.25">
      <c r="B211" t="s">
        <v>337</v>
      </c>
      <c r="C211" t="s">
        <v>19</v>
      </c>
      <c r="D211">
        <v>1E-3</v>
      </c>
      <c r="E211">
        <v>3.3000000000000002E-2</v>
      </c>
      <c r="F211">
        <v>1E-4</v>
      </c>
      <c r="G211" t="s">
        <v>16</v>
      </c>
      <c r="H211" t="s">
        <v>15</v>
      </c>
      <c r="I211">
        <v>50</v>
      </c>
      <c r="J211">
        <v>100</v>
      </c>
      <c r="K211" t="s">
        <v>21</v>
      </c>
      <c r="L211">
        <v>68.374000000000009</v>
      </c>
      <c r="M211">
        <v>3416</v>
      </c>
      <c r="N211">
        <v>68.283000000000001</v>
      </c>
      <c r="O211">
        <v>3416.2</v>
      </c>
      <c r="P211"/>
    </row>
    <row r="212" spans="2:16" x14ac:dyDescent="0.25">
      <c r="B212" t="s">
        <v>338</v>
      </c>
      <c r="C212" t="s">
        <v>19</v>
      </c>
      <c r="D212">
        <v>1E-3</v>
      </c>
      <c r="E212">
        <v>3.3000000000000002E-2</v>
      </c>
      <c r="F212">
        <v>1E-3</v>
      </c>
      <c r="G212" t="s">
        <v>16</v>
      </c>
      <c r="H212" t="s">
        <v>15</v>
      </c>
      <c r="I212">
        <v>50</v>
      </c>
      <c r="J212">
        <v>100</v>
      </c>
      <c r="K212" t="s">
        <v>21</v>
      </c>
      <c r="L212">
        <v>580.85</v>
      </c>
      <c r="M212">
        <v>729.42</v>
      </c>
      <c r="N212">
        <v>580.79999999999995</v>
      </c>
      <c r="O212">
        <v>727.73</v>
      </c>
      <c r="P212"/>
    </row>
    <row r="213" spans="2:16" x14ac:dyDescent="0.25">
      <c r="B213" t="s">
        <v>339</v>
      </c>
      <c r="C213" t="s">
        <v>19</v>
      </c>
      <c r="D213">
        <v>1E-3</v>
      </c>
      <c r="E213">
        <v>3.3000000000000002E-2</v>
      </c>
      <c r="F213">
        <v>0.01</v>
      </c>
      <c r="G213" t="s">
        <v>16</v>
      </c>
      <c r="H213" t="s">
        <v>15</v>
      </c>
      <c r="I213">
        <v>50</v>
      </c>
      <c r="J213">
        <v>100</v>
      </c>
      <c r="K213" t="s">
        <v>21</v>
      </c>
      <c r="L213">
        <v>5800.1</v>
      </c>
      <c r="M213">
        <v>75.134999999999991</v>
      </c>
      <c r="N213">
        <v>5800.1</v>
      </c>
      <c r="O213">
        <v>74.409000000000006</v>
      </c>
      <c r="P213"/>
    </row>
    <row r="214" spans="2:16" x14ac:dyDescent="0.25">
      <c r="B214" t="s">
        <v>340</v>
      </c>
      <c r="C214" t="s">
        <v>19</v>
      </c>
      <c r="D214">
        <v>1E-3</v>
      </c>
      <c r="E214">
        <v>3.3000000000000002E-2</v>
      </c>
      <c r="F214">
        <v>9.9999999999999995E-7</v>
      </c>
      <c r="G214" t="s">
        <v>16</v>
      </c>
      <c r="H214" t="s">
        <v>15</v>
      </c>
      <c r="I214">
        <v>100</v>
      </c>
      <c r="J214">
        <v>500</v>
      </c>
      <c r="K214" t="s">
        <v>21</v>
      </c>
      <c r="L214">
        <v>70</v>
      </c>
      <c r="M214">
        <v>12000</v>
      </c>
      <c r="N214">
        <v>69.286000000000001</v>
      </c>
      <c r="O214">
        <v>11547</v>
      </c>
      <c r="P214"/>
    </row>
    <row r="215" spans="2:16" x14ac:dyDescent="0.25">
      <c r="B215" t="s">
        <v>341</v>
      </c>
      <c r="C215" t="s">
        <v>19</v>
      </c>
      <c r="D215">
        <v>1E-3</v>
      </c>
      <c r="E215">
        <v>3.3000000000000002E-2</v>
      </c>
      <c r="F215">
        <v>1.0000000000000001E-5</v>
      </c>
      <c r="G215" t="s">
        <v>16</v>
      </c>
      <c r="H215" t="s">
        <v>15</v>
      </c>
      <c r="I215">
        <v>100</v>
      </c>
      <c r="J215">
        <v>500</v>
      </c>
      <c r="K215" t="s">
        <v>21</v>
      </c>
      <c r="L215">
        <v>70</v>
      </c>
      <c r="M215">
        <v>11541</v>
      </c>
      <c r="N215">
        <v>69.497</v>
      </c>
      <c r="O215">
        <v>11542</v>
      </c>
      <c r="P215"/>
    </row>
    <row r="216" spans="2:16" x14ac:dyDescent="0.25">
      <c r="B216" t="s">
        <v>342</v>
      </c>
      <c r="C216" t="s">
        <v>19</v>
      </c>
      <c r="D216">
        <v>1E-3</v>
      </c>
      <c r="E216">
        <v>3.3000000000000002E-2</v>
      </c>
      <c r="F216">
        <v>1E-4</v>
      </c>
      <c r="G216" t="s">
        <v>16</v>
      </c>
      <c r="H216" t="s">
        <v>15</v>
      </c>
      <c r="I216">
        <v>100</v>
      </c>
      <c r="J216">
        <v>500</v>
      </c>
      <c r="K216" t="s">
        <v>21</v>
      </c>
      <c r="L216">
        <v>88.56</v>
      </c>
      <c r="M216">
        <v>11078</v>
      </c>
      <c r="N216">
        <v>88.414000000000001</v>
      </c>
      <c r="O216">
        <v>11080</v>
      </c>
      <c r="P216"/>
    </row>
    <row r="217" spans="2:16" x14ac:dyDescent="0.25">
      <c r="B217" t="s">
        <v>343</v>
      </c>
      <c r="C217" t="s">
        <v>19</v>
      </c>
      <c r="D217">
        <v>1E-3</v>
      </c>
      <c r="E217">
        <v>3.3000000000000002E-2</v>
      </c>
      <c r="F217">
        <v>1E-3</v>
      </c>
      <c r="G217" t="s">
        <v>16</v>
      </c>
      <c r="H217" t="s">
        <v>15</v>
      </c>
      <c r="I217">
        <v>100</v>
      </c>
      <c r="J217">
        <v>500</v>
      </c>
      <c r="K217" t="s">
        <v>21</v>
      </c>
      <c r="L217">
        <v>581.05999999999995</v>
      </c>
      <c r="M217">
        <v>4649.5</v>
      </c>
      <c r="N217">
        <v>580.96</v>
      </c>
      <c r="O217">
        <v>4646.8</v>
      </c>
      <c r="P217"/>
    </row>
    <row r="218" spans="2:16" x14ac:dyDescent="0.25">
      <c r="B218" t="s">
        <v>344</v>
      </c>
      <c r="C218" t="s">
        <v>19</v>
      </c>
      <c r="D218">
        <v>1E-3</v>
      </c>
      <c r="E218">
        <v>3.3000000000000002E-2</v>
      </c>
      <c r="F218">
        <v>0.01</v>
      </c>
      <c r="G218" t="s">
        <v>16</v>
      </c>
      <c r="H218" t="s">
        <v>15</v>
      </c>
      <c r="I218">
        <v>100</v>
      </c>
      <c r="J218">
        <v>500</v>
      </c>
      <c r="K218" t="s">
        <v>21</v>
      </c>
      <c r="L218">
        <v>5800.1</v>
      </c>
      <c r="M218">
        <v>529.56999999999994</v>
      </c>
      <c r="N218">
        <v>5800</v>
      </c>
      <c r="O218">
        <v>527.91999999999996</v>
      </c>
      <c r="P218"/>
    </row>
    <row r="219" spans="2:16" x14ac:dyDescent="0.25">
      <c r="B219" t="s">
        <v>345</v>
      </c>
      <c r="C219" t="s">
        <v>19</v>
      </c>
      <c r="D219">
        <v>3.3000000000000002E-2</v>
      </c>
      <c r="E219">
        <v>0.33</v>
      </c>
      <c r="F219">
        <v>9.9999999999999995E-7</v>
      </c>
      <c r="G219" t="s">
        <v>16</v>
      </c>
      <c r="H219" t="s">
        <v>15</v>
      </c>
      <c r="I219">
        <v>0.01</v>
      </c>
      <c r="J219">
        <v>4.4999999999999998E-2</v>
      </c>
      <c r="K219" t="s">
        <v>21</v>
      </c>
      <c r="L219">
        <v>33</v>
      </c>
      <c r="M219">
        <v>550</v>
      </c>
      <c r="N219">
        <v>23.103000000000002</v>
      </c>
      <c r="O219">
        <v>577.33000000000004</v>
      </c>
      <c r="P219"/>
    </row>
    <row r="220" spans="2:16" x14ac:dyDescent="0.25">
      <c r="B220" t="s">
        <v>346</v>
      </c>
      <c r="C220" t="s">
        <v>19</v>
      </c>
      <c r="D220">
        <v>3.3000000000000002E-2</v>
      </c>
      <c r="E220">
        <v>0.33</v>
      </c>
      <c r="F220">
        <v>1.0000000000000001E-5</v>
      </c>
      <c r="G220" t="s">
        <v>16</v>
      </c>
      <c r="H220" t="s">
        <v>15</v>
      </c>
      <c r="I220">
        <v>0.01</v>
      </c>
      <c r="J220">
        <v>4.4999999999999998E-2</v>
      </c>
      <c r="K220" t="s">
        <v>21</v>
      </c>
      <c r="L220">
        <v>33</v>
      </c>
      <c r="M220">
        <v>549.05000000000007</v>
      </c>
      <c r="N220">
        <v>23.531000000000002</v>
      </c>
      <c r="O220">
        <v>576.27</v>
      </c>
      <c r="P220"/>
    </row>
    <row r="221" spans="2:16" x14ac:dyDescent="0.25">
      <c r="B221" t="s">
        <v>347</v>
      </c>
      <c r="C221" t="s">
        <v>19</v>
      </c>
      <c r="D221">
        <v>3.3000000000000002E-2</v>
      </c>
      <c r="E221">
        <v>0.33</v>
      </c>
      <c r="F221">
        <v>1E-4</v>
      </c>
      <c r="G221" t="s">
        <v>16</v>
      </c>
      <c r="H221" t="s">
        <v>15</v>
      </c>
      <c r="I221">
        <v>0.01</v>
      </c>
      <c r="J221">
        <v>4.4999999999999998E-2</v>
      </c>
      <c r="K221" t="s">
        <v>21</v>
      </c>
      <c r="L221">
        <v>55.169999999999995</v>
      </c>
      <c r="M221">
        <v>503.68</v>
      </c>
      <c r="N221">
        <v>55.070999999999998</v>
      </c>
      <c r="O221">
        <v>503.88999999999993</v>
      </c>
      <c r="P221"/>
    </row>
    <row r="222" spans="2:16" x14ac:dyDescent="0.25">
      <c r="B222" t="s">
        <v>348</v>
      </c>
      <c r="C222" t="s">
        <v>19</v>
      </c>
      <c r="D222">
        <v>3.3000000000000002E-2</v>
      </c>
      <c r="E222">
        <v>0.33</v>
      </c>
      <c r="F222">
        <v>1E-3</v>
      </c>
      <c r="G222" t="s">
        <v>16</v>
      </c>
      <c r="H222" t="s">
        <v>15</v>
      </c>
      <c r="I222">
        <v>0.01</v>
      </c>
      <c r="J222">
        <v>4.4999999999999998E-2</v>
      </c>
      <c r="K222" t="s">
        <v>21</v>
      </c>
      <c r="L222">
        <v>577.51</v>
      </c>
      <c r="M222">
        <v>123.09</v>
      </c>
      <c r="N222">
        <v>577.47</v>
      </c>
      <c r="O222">
        <v>123.1</v>
      </c>
      <c r="P222"/>
    </row>
    <row r="223" spans="2:16" x14ac:dyDescent="0.25">
      <c r="B223" t="s">
        <v>349</v>
      </c>
      <c r="C223" t="s">
        <v>19</v>
      </c>
      <c r="D223">
        <v>3.3000000000000002E-2</v>
      </c>
      <c r="E223">
        <v>0.33</v>
      </c>
      <c r="F223">
        <v>0.01</v>
      </c>
      <c r="G223" t="s">
        <v>16</v>
      </c>
      <c r="H223" t="s">
        <v>15</v>
      </c>
      <c r="I223">
        <v>0.01</v>
      </c>
      <c r="J223">
        <v>4.4999999999999998E-2</v>
      </c>
      <c r="K223" t="s">
        <v>21</v>
      </c>
      <c r="L223">
        <v>5799.8</v>
      </c>
      <c r="M223">
        <v>12.725</v>
      </c>
      <c r="N223">
        <v>577.47</v>
      </c>
      <c r="O223">
        <v>12.725</v>
      </c>
      <c r="P223"/>
    </row>
    <row r="224" spans="2:16" x14ac:dyDescent="0.25">
      <c r="B224" t="s">
        <v>350</v>
      </c>
      <c r="C224" t="s">
        <v>19</v>
      </c>
      <c r="D224">
        <v>3.3000000000000002E-2</v>
      </c>
      <c r="E224">
        <v>0.33</v>
      </c>
      <c r="F224">
        <v>9.9999999999999995E-7</v>
      </c>
      <c r="G224" t="s">
        <v>16</v>
      </c>
      <c r="H224" t="s">
        <v>15</v>
      </c>
      <c r="I224">
        <v>4.4999999999999998E-2</v>
      </c>
      <c r="J224">
        <v>10</v>
      </c>
      <c r="K224" t="s">
        <v>21</v>
      </c>
      <c r="L224">
        <v>24</v>
      </c>
      <c r="M224">
        <v>350</v>
      </c>
      <c r="N224">
        <v>23.103999999999999</v>
      </c>
      <c r="O224">
        <v>346.39</v>
      </c>
      <c r="P224"/>
    </row>
    <row r="225" spans="2:16" x14ac:dyDescent="0.25">
      <c r="B225" t="s">
        <v>351</v>
      </c>
      <c r="C225" t="s">
        <v>19</v>
      </c>
      <c r="D225">
        <v>3.3000000000000002E-2</v>
      </c>
      <c r="E225">
        <v>0.33</v>
      </c>
      <c r="F225">
        <v>1.0000000000000001E-5</v>
      </c>
      <c r="G225" t="s">
        <v>16</v>
      </c>
      <c r="H225" t="s">
        <v>15</v>
      </c>
      <c r="I225">
        <v>4.4999999999999998E-2</v>
      </c>
      <c r="J225">
        <v>10</v>
      </c>
      <c r="K225" t="s">
        <v>21</v>
      </c>
      <c r="L225">
        <v>24</v>
      </c>
      <c r="M225">
        <v>345.06</v>
      </c>
      <c r="N225">
        <v>23.624000000000002</v>
      </c>
      <c r="O225">
        <v>345.18</v>
      </c>
      <c r="P225"/>
    </row>
    <row r="226" spans="2:16" x14ac:dyDescent="0.25">
      <c r="B226" t="s">
        <v>352</v>
      </c>
      <c r="C226" t="s">
        <v>19</v>
      </c>
      <c r="D226">
        <v>3.3000000000000002E-2</v>
      </c>
      <c r="E226">
        <v>0.33</v>
      </c>
      <c r="F226">
        <v>1E-4</v>
      </c>
      <c r="G226" t="s">
        <v>16</v>
      </c>
      <c r="H226" t="s">
        <v>15</v>
      </c>
      <c r="I226">
        <v>4.4999999999999998E-2</v>
      </c>
      <c r="J226">
        <v>10</v>
      </c>
      <c r="K226" t="s">
        <v>21</v>
      </c>
      <c r="L226">
        <v>58.532999999999994</v>
      </c>
      <c r="M226">
        <v>274.72999999999996</v>
      </c>
      <c r="N226">
        <v>58.43</v>
      </c>
      <c r="O226">
        <v>274.90999999999997</v>
      </c>
      <c r="P226"/>
    </row>
    <row r="227" spans="2:16" x14ac:dyDescent="0.25">
      <c r="B227" t="s">
        <v>353</v>
      </c>
      <c r="C227" t="s">
        <v>19</v>
      </c>
      <c r="D227">
        <v>3.3000000000000002E-2</v>
      </c>
      <c r="E227">
        <v>0.33</v>
      </c>
      <c r="F227">
        <v>1E-3</v>
      </c>
      <c r="G227" t="s">
        <v>16</v>
      </c>
      <c r="H227" t="s">
        <v>15</v>
      </c>
      <c r="I227">
        <v>4.4999999999999998E-2</v>
      </c>
      <c r="J227">
        <v>10</v>
      </c>
      <c r="K227" t="s">
        <v>21</v>
      </c>
      <c r="L227">
        <v>579.4</v>
      </c>
      <c r="M227">
        <v>50.596000000000004</v>
      </c>
      <c r="N227">
        <v>579.36</v>
      </c>
      <c r="O227">
        <v>50.6</v>
      </c>
      <c r="P227"/>
    </row>
    <row r="228" spans="2:16" x14ac:dyDescent="0.25">
      <c r="B228" t="s">
        <v>354</v>
      </c>
      <c r="C228" t="s">
        <v>19</v>
      </c>
      <c r="D228">
        <v>3.3000000000000002E-2</v>
      </c>
      <c r="E228">
        <v>0.33</v>
      </c>
      <c r="F228">
        <v>0.01</v>
      </c>
      <c r="G228" t="s">
        <v>16</v>
      </c>
      <c r="H228" t="s">
        <v>15</v>
      </c>
      <c r="I228">
        <v>4.4999999999999998E-2</v>
      </c>
      <c r="J228">
        <v>10</v>
      </c>
      <c r="K228" t="s">
        <v>21</v>
      </c>
      <c r="L228">
        <v>5800</v>
      </c>
      <c r="M228">
        <v>5.1337000000000002</v>
      </c>
      <c r="N228">
        <v>5799.9000000000005</v>
      </c>
      <c r="O228">
        <v>5.1337999999999999</v>
      </c>
      <c r="P228"/>
    </row>
    <row r="229" spans="2:16" x14ac:dyDescent="0.25">
      <c r="B229" t="s">
        <v>355</v>
      </c>
      <c r="C229" t="s">
        <v>19</v>
      </c>
      <c r="D229">
        <v>3.3000000000000002E-2</v>
      </c>
      <c r="E229">
        <v>0.33</v>
      </c>
      <c r="F229">
        <v>9.9999999999999995E-7</v>
      </c>
      <c r="G229" t="s">
        <v>16</v>
      </c>
      <c r="H229" t="s">
        <v>15</v>
      </c>
      <c r="I229">
        <v>10</v>
      </c>
      <c r="J229">
        <v>20</v>
      </c>
      <c r="K229" t="s">
        <v>21</v>
      </c>
      <c r="L229">
        <v>24</v>
      </c>
      <c r="M229">
        <v>810</v>
      </c>
      <c r="N229">
        <v>23.102</v>
      </c>
      <c r="O229">
        <v>808.2700000000001</v>
      </c>
      <c r="P229"/>
    </row>
    <row r="230" spans="2:16" x14ac:dyDescent="0.25">
      <c r="B230" t="s">
        <v>356</v>
      </c>
      <c r="C230" t="s">
        <v>19</v>
      </c>
      <c r="D230">
        <v>3.3000000000000002E-2</v>
      </c>
      <c r="E230">
        <v>0.33</v>
      </c>
      <c r="F230">
        <v>1.0000000000000001E-5</v>
      </c>
      <c r="G230" t="s">
        <v>16</v>
      </c>
      <c r="H230" t="s">
        <v>15</v>
      </c>
      <c r="I230">
        <v>10</v>
      </c>
      <c r="J230">
        <v>20</v>
      </c>
      <c r="K230" t="s">
        <v>21</v>
      </c>
      <c r="L230">
        <v>24</v>
      </c>
      <c r="M230">
        <v>807.25</v>
      </c>
      <c r="N230">
        <v>23.467000000000002</v>
      </c>
      <c r="O230">
        <v>807.33999999999992</v>
      </c>
      <c r="P230"/>
    </row>
    <row r="231" spans="2:16" x14ac:dyDescent="0.25">
      <c r="B231" t="s">
        <v>357</v>
      </c>
      <c r="C231" t="s">
        <v>19</v>
      </c>
      <c r="D231">
        <v>3.3000000000000002E-2</v>
      </c>
      <c r="E231">
        <v>0.33</v>
      </c>
      <c r="F231">
        <v>1E-4</v>
      </c>
      <c r="G231" t="s">
        <v>16</v>
      </c>
      <c r="H231" t="s">
        <v>15</v>
      </c>
      <c r="I231">
        <v>10</v>
      </c>
      <c r="J231">
        <v>20</v>
      </c>
      <c r="K231" t="s">
        <v>21</v>
      </c>
      <c r="L231">
        <v>52.171999999999997</v>
      </c>
      <c r="M231">
        <v>737.66</v>
      </c>
      <c r="N231">
        <v>52.077999999999996</v>
      </c>
      <c r="O231">
        <v>737.88</v>
      </c>
      <c r="P231"/>
    </row>
    <row r="232" spans="2:16" x14ac:dyDescent="0.25">
      <c r="B232" t="s">
        <v>358</v>
      </c>
      <c r="C232" t="s">
        <v>19</v>
      </c>
      <c r="D232">
        <v>3.3000000000000002E-2</v>
      </c>
      <c r="E232">
        <v>0.33</v>
      </c>
      <c r="F232">
        <v>1E-3</v>
      </c>
      <c r="G232" t="s">
        <v>16</v>
      </c>
      <c r="H232" t="s">
        <v>15</v>
      </c>
      <c r="I232">
        <v>10</v>
      </c>
      <c r="J232">
        <v>20</v>
      </c>
      <c r="K232" t="s">
        <v>21</v>
      </c>
      <c r="L232">
        <v>574.81999999999994</v>
      </c>
      <c r="M232">
        <v>223.06</v>
      </c>
      <c r="N232">
        <v>574.77</v>
      </c>
      <c r="O232">
        <v>223.07</v>
      </c>
      <c r="P232"/>
    </row>
    <row r="233" spans="2:16" x14ac:dyDescent="0.25">
      <c r="B233" t="s">
        <v>359</v>
      </c>
      <c r="C233" t="s">
        <v>19</v>
      </c>
      <c r="D233">
        <v>3.3000000000000002E-2</v>
      </c>
      <c r="E233">
        <v>0.33</v>
      </c>
      <c r="F233">
        <v>0.01</v>
      </c>
      <c r="G233" t="s">
        <v>16</v>
      </c>
      <c r="H233" t="s">
        <v>15</v>
      </c>
      <c r="I233">
        <v>10</v>
      </c>
      <c r="J233">
        <v>20</v>
      </c>
      <c r="K233" t="s">
        <v>21</v>
      </c>
      <c r="L233">
        <v>5799.5</v>
      </c>
      <c r="M233">
        <v>23.648</v>
      </c>
      <c r="N233">
        <v>5799.4000000000005</v>
      </c>
      <c r="O233">
        <v>23.648</v>
      </c>
      <c r="P233"/>
    </row>
    <row r="234" spans="2:16" x14ac:dyDescent="0.25">
      <c r="B234" t="s">
        <v>360</v>
      </c>
      <c r="C234" t="s">
        <v>19</v>
      </c>
      <c r="D234">
        <v>3.3000000000000002E-2</v>
      </c>
      <c r="E234">
        <v>0.33</v>
      </c>
      <c r="F234">
        <v>9.9999999999999995E-7</v>
      </c>
      <c r="G234" t="s">
        <v>16</v>
      </c>
      <c r="H234" t="s">
        <v>15</v>
      </c>
      <c r="I234">
        <v>20</v>
      </c>
      <c r="J234">
        <v>50</v>
      </c>
      <c r="K234" t="s">
        <v>21</v>
      </c>
      <c r="L234">
        <v>47</v>
      </c>
      <c r="M234">
        <v>1200</v>
      </c>
      <c r="N234">
        <v>46.192</v>
      </c>
      <c r="O234">
        <v>1154.7</v>
      </c>
      <c r="P234"/>
    </row>
    <row r="235" spans="2:16" x14ac:dyDescent="0.25">
      <c r="B235" t="s">
        <v>361</v>
      </c>
      <c r="C235" t="s">
        <v>19</v>
      </c>
      <c r="D235">
        <v>3.3000000000000002E-2</v>
      </c>
      <c r="E235">
        <v>0.33</v>
      </c>
      <c r="F235">
        <v>1.0000000000000001E-5</v>
      </c>
      <c r="G235" t="s">
        <v>16</v>
      </c>
      <c r="H235" t="s">
        <v>15</v>
      </c>
      <c r="I235">
        <v>20</v>
      </c>
      <c r="J235">
        <v>50</v>
      </c>
      <c r="K235" t="s">
        <v>21</v>
      </c>
      <c r="L235">
        <v>47</v>
      </c>
      <c r="M235">
        <v>1154.0999999999999</v>
      </c>
      <c r="N235">
        <v>46.405999999999999</v>
      </c>
      <c r="O235">
        <v>1154.1999999999998</v>
      </c>
      <c r="P235"/>
    </row>
    <row r="236" spans="2:16" x14ac:dyDescent="0.25">
      <c r="B236" t="s">
        <v>362</v>
      </c>
      <c r="C236" t="s">
        <v>19</v>
      </c>
      <c r="D236">
        <v>3.3000000000000002E-2</v>
      </c>
      <c r="E236">
        <v>0.33</v>
      </c>
      <c r="F236">
        <v>1E-4</v>
      </c>
      <c r="G236" t="s">
        <v>16</v>
      </c>
      <c r="H236" t="s">
        <v>15</v>
      </c>
      <c r="I236">
        <v>20</v>
      </c>
      <c r="J236">
        <v>50</v>
      </c>
      <c r="K236" t="s">
        <v>21</v>
      </c>
      <c r="L236">
        <v>65.852000000000004</v>
      </c>
      <c r="M236">
        <v>1107.0999999999999</v>
      </c>
      <c r="N236">
        <v>65.784000000000006</v>
      </c>
      <c r="O236">
        <v>1107.2</v>
      </c>
      <c r="P236"/>
    </row>
    <row r="237" spans="2:16" x14ac:dyDescent="0.25">
      <c r="B237" t="s">
        <v>363</v>
      </c>
      <c r="C237" t="s">
        <v>19</v>
      </c>
      <c r="D237">
        <v>3.3000000000000002E-2</v>
      </c>
      <c r="E237">
        <v>0.33</v>
      </c>
      <c r="F237">
        <v>1E-3</v>
      </c>
      <c r="G237" t="s">
        <v>16</v>
      </c>
      <c r="H237" t="s">
        <v>15</v>
      </c>
      <c r="I237">
        <v>20</v>
      </c>
      <c r="J237">
        <v>50</v>
      </c>
      <c r="K237" t="s">
        <v>21</v>
      </c>
      <c r="L237">
        <v>571.22</v>
      </c>
      <c r="M237">
        <v>452.23999999999995</v>
      </c>
      <c r="N237">
        <v>571.17999999999995</v>
      </c>
      <c r="O237">
        <v>452.11</v>
      </c>
      <c r="P237"/>
    </row>
    <row r="238" spans="2:16" x14ac:dyDescent="0.25">
      <c r="B238" t="s">
        <v>364</v>
      </c>
      <c r="C238" t="s">
        <v>19</v>
      </c>
      <c r="D238">
        <v>3.3000000000000002E-2</v>
      </c>
      <c r="E238">
        <v>0.33</v>
      </c>
      <c r="F238">
        <v>0.01</v>
      </c>
      <c r="G238" t="s">
        <v>16</v>
      </c>
      <c r="H238" t="s">
        <v>15</v>
      </c>
      <c r="I238">
        <v>20</v>
      </c>
      <c r="J238">
        <v>50</v>
      </c>
      <c r="K238" t="s">
        <v>21</v>
      </c>
      <c r="L238">
        <v>5799</v>
      </c>
      <c r="M238">
        <v>50.926000000000002</v>
      </c>
      <c r="N238">
        <v>5798.9000000000005</v>
      </c>
      <c r="O238">
        <v>50.847999999999999</v>
      </c>
      <c r="P238"/>
    </row>
    <row r="239" spans="2:16" x14ac:dyDescent="0.25">
      <c r="B239" t="s">
        <v>365</v>
      </c>
      <c r="C239" t="s">
        <v>19</v>
      </c>
      <c r="D239">
        <v>3.3000000000000002E-2</v>
      </c>
      <c r="E239">
        <v>0.33</v>
      </c>
      <c r="F239">
        <v>9.9999999999999995E-7</v>
      </c>
      <c r="G239" t="s">
        <v>16</v>
      </c>
      <c r="H239" t="s">
        <v>15</v>
      </c>
      <c r="I239">
        <v>50</v>
      </c>
      <c r="J239">
        <v>100</v>
      </c>
      <c r="K239" t="s">
        <v>21</v>
      </c>
      <c r="L239">
        <v>200</v>
      </c>
      <c r="M239">
        <v>2700</v>
      </c>
      <c r="N239">
        <v>196.3</v>
      </c>
      <c r="O239">
        <v>2655.8</v>
      </c>
      <c r="P239"/>
    </row>
    <row r="240" spans="2:16" x14ac:dyDescent="0.25">
      <c r="B240" t="s">
        <v>366</v>
      </c>
      <c r="C240" t="s">
        <v>19</v>
      </c>
      <c r="D240">
        <v>3.3000000000000002E-2</v>
      </c>
      <c r="E240">
        <v>0.33</v>
      </c>
      <c r="F240">
        <v>1.0000000000000001E-5</v>
      </c>
      <c r="G240" t="s">
        <v>16</v>
      </c>
      <c r="H240" t="s">
        <v>15</v>
      </c>
      <c r="I240">
        <v>50</v>
      </c>
      <c r="J240">
        <v>100</v>
      </c>
      <c r="K240" t="s">
        <v>21</v>
      </c>
      <c r="L240">
        <v>200</v>
      </c>
      <c r="M240">
        <v>2655.6000000000004</v>
      </c>
      <c r="N240">
        <v>196.37</v>
      </c>
      <c r="O240">
        <v>2655.7</v>
      </c>
      <c r="P240"/>
    </row>
    <row r="241" spans="2:16" x14ac:dyDescent="0.25">
      <c r="B241" t="s">
        <v>367</v>
      </c>
      <c r="C241" t="s">
        <v>19</v>
      </c>
      <c r="D241">
        <v>3.3000000000000002E-2</v>
      </c>
      <c r="E241">
        <v>0.33</v>
      </c>
      <c r="F241">
        <v>1E-4</v>
      </c>
      <c r="G241" t="s">
        <v>16</v>
      </c>
      <c r="H241" t="s">
        <v>15</v>
      </c>
      <c r="I241">
        <v>50</v>
      </c>
      <c r="J241">
        <v>100</v>
      </c>
      <c r="K241" t="s">
        <v>21</v>
      </c>
      <c r="L241">
        <v>202.7</v>
      </c>
      <c r="M241">
        <v>2641.3</v>
      </c>
      <c r="N241">
        <v>202.66</v>
      </c>
      <c r="O241">
        <v>2641.3</v>
      </c>
      <c r="P241"/>
    </row>
    <row r="242" spans="2:16" x14ac:dyDescent="0.25">
      <c r="B242" t="s">
        <v>368</v>
      </c>
      <c r="C242" t="s">
        <v>19</v>
      </c>
      <c r="D242">
        <v>3.3000000000000002E-2</v>
      </c>
      <c r="E242">
        <v>0.33</v>
      </c>
      <c r="F242">
        <v>1E-3</v>
      </c>
      <c r="G242" t="s">
        <v>16</v>
      </c>
      <c r="H242" t="s">
        <v>15</v>
      </c>
      <c r="I242">
        <v>50</v>
      </c>
      <c r="J242">
        <v>100</v>
      </c>
      <c r="K242" t="s">
        <v>21</v>
      </c>
      <c r="L242">
        <v>582.13</v>
      </c>
      <c r="M242">
        <v>1931.7</v>
      </c>
      <c r="N242">
        <v>582.03</v>
      </c>
      <c r="O242">
        <v>1931.7</v>
      </c>
      <c r="P242"/>
    </row>
    <row r="243" spans="2:16" x14ac:dyDescent="0.25">
      <c r="B243" t="s">
        <v>369</v>
      </c>
      <c r="C243" t="s">
        <v>19</v>
      </c>
      <c r="D243">
        <v>3.3000000000000002E-2</v>
      </c>
      <c r="E243">
        <v>0.33</v>
      </c>
      <c r="F243">
        <v>0.01</v>
      </c>
      <c r="G243" t="s">
        <v>16</v>
      </c>
      <c r="H243" t="s">
        <v>15</v>
      </c>
      <c r="I243">
        <v>50</v>
      </c>
      <c r="J243">
        <v>100</v>
      </c>
      <c r="K243" t="s">
        <v>21</v>
      </c>
      <c r="L243">
        <v>5796.8</v>
      </c>
      <c r="M243">
        <v>307.99</v>
      </c>
      <c r="N243">
        <v>5796.8</v>
      </c>
      <c r="O243">
        <v>307.80999999999995</v>
      </c>
      <c r="P243"/>
    </row>
    <row r="244" spans="2:16" x14ac:dyDescent="0.25">
      <c r="B244" t="s">
        <v>370</v>
      </c>
      <c r="C244" t="s">
        <v>19</v>
      </c>
      <c r="D244">
        <v>3.3000000000000002E-2</v>
      </c>
      <c r="E244">
        <v>0.33</v>
      </c>
      <c r="F244">
        <v>9.9999999999999995E-7</v>
      </c>
      <c r="G244" t="s">
        <v>16</v>
      </c>
      <c r="H244" t="s">
        <v>15</v>
      </c>
      <c r="I244">
        <v>100</v>
      </c>
      <c r="J244">
        <v>500</v>
      </c>
      <c r="K244" t="s">
        <v>21</v>
      </c>
      <c r="L244">
        <v>390</v>
      </c>
      <c r="M244">
        <v>5800</v>
      </c>
      <c r="N244">
        <v>381.05</v>
      </c>
      <c r="O244">
        <v>5773.5</v>
      </c>
      <c r="P244"/>
    </row>
    <row r="245" spans="2:16" x14ac:dyDescent="0.25">
      <c r="B245" t="s">
        <v>371</v>
      </c>
      <c r="C245" t="s">
        <v>19</v>
      </c>
      <c r="D245">
        <v>3.3000000000000002E-2</v>
      </c>
      <c r="E245">
        <v>0.33</v>
      </c>
      <c r="F245">
        <v>1.0000000000000001E-5</v>
      </c>
      <c r="G245" t="s">
        <v>16</v>
      </c>
      <c r="H245" t="s">
        <v>15</v>
      </c>
      <c r="I245">
        <v>100</v>
      </c>
      <c r="J245">
        <v>500</v>
      </c>
      <c r="K245" t="s">
        <v>21</v>
      </c>
      <c r="L245">
        <v>390</v>
      </c>
      <c r="M245">
        <v>5773.4</v>
      </c>
      <c r="N245">
        <v>381.09999999999997</v>
      </c>
      <c r="O245">
        <v>5773.4</v>
      </c>
      <c r="P245"/>
    </row>
    <row r="246" spans="2:16" x14ac:dyDescent="0.25">
      <c r="B246" t="s">
        <v>372</v>
      </c>
      <c r="C246" t="s">
        <v>19</v>
      </c>
      <c r="D246">
        <v>3.3000000000000002E-2</v>
      </c>
      <c r="E246">
        <v>0.33</v>
      </c>
      <c r="F246">
        <v>1E-4</v>
      </c>
      <c r="G246" t="s">
        <v>16</v>
      </c>
      <c r="H246" t="s">
        <v>15</v>
      </c>
      <c r="I246">
        <v>100</v>
      </c>
      <c r="J246">
        <v>500</v>
      </c>
      <c r="K246" t="s">
        <v>21</v>
      </c>
      <c r="L246">
        <v>390</v>
      </c>
      <c r="M246">
        <v>5766</v>
      </c>
      <c r="N246">
        <v>384.24</v>
      </c>
      <c r="O246">
        <v>5766.0999999999995</v>
      </c>
      <c r="P246"/>
    </row>
    <row r="247" spans="2:16" x14ac:dyDescent="0.25">
      <c r="B247" t="s">
        <v>373</v>
      </c>
      <c r="C247" t="s">
        <v>19</v>
      </c>
      <c r="D247">
        <v>3.3000000000000002E-2</v>
      </c>
      <c r="E247">
        <v>0.33</v>
      </c>
      <c r="F247">
        <v>1E-3</v>
      </c>
      <c r="G247" t="s">
        <v>16</v>
      </c>
      <c r="H247" t="s">
        <v>15</v>
      </c>
      <c r="I247">
        <v>100</v>
      </c>
      <c r="J247">
        <v>500</v>
      </c>
      <c r="K247" t="s">
        <v>21</v>
      </c>
      <c r="L247">
        <v>642.89</v>
      </c>
      <c r="M247">
        <v>5199.9000000000005</v>
      </c>
      <c r="N247">
        <v>642.71</v>
      </c>
      <c r="O247">
        <v>5200.1000000000004</v>
      </c>
      <c r="P247"/>
    </row>
    <row r="248" spans="2:16" x14ac:dyDescent="0.25">
      <c r="B248" t="s">
        <v>374</v>
      </c>
      <c r="C248" t="s">
        <v>19</v>
      </c>
      <c r="D248">
        <v>3.3000000000000002E-2</v>
      </c>
      <c r="E248">
        <v>0.33</v>
      </c>
      <c r="F248">
        <v>0.01</v>
      </c>
      <c r="G248" t="s">
        <v>16</v>
      </c>
      <c r="H248" t="s">
        <v>15</v>
      </c>
      <c r="I248">
        <v>100</v>
      </c>
      <c r="J248">
        <v>500</v>
      </c>
      <c r="K248" t="s">
        <v>21</v>
      </c>
      <c r="L248">
        <v>5783.1</v>
      </c>
      <c r="M248">
        <v>1368.2</v>
      </c>
      <c r="N248">
        <v>5783</v>
      </c>
      <c r="O248">
        <v>1367.8999999999999</v>
      </c>
      <c r="P248"/>
    </row>
    <row r="249" spans="2:16" x14ac:dyDescent="0.25">
      <c r="B249" t="s">
        <v>375</v>
      </c>
      <c r="C249" t="s">
        <v>19</v>
      </c>
      <c r="D249">
        <v>0.33</v>
      </c>
      <c r="E249">
        <v>3.3</v>
      </c>
      <c r="F249">
        <v>1.0000000000000001E-5</v>
      </c>
      <c r="G249" t="s">
        <v>16</v>
      </c>
      <c r="H249" t="s">
        <v>14</v>
      </c>
      <c r="I249">
        <v>0.01</v>
      </c>
      <c r="J249">
        <v>4.4999999999999998E-2</v>
      </c>
      <c r="K249" t="s">
        <v>21</v>
      </c>
      <c r="L249">
        <v>0.11</v>
      </c>
      <c r="M249">
        <v>0.56000000000000005</v>
      </c>
      <c r="N249">
        <v>0.10360999999999999</v>
      </c>
      <c r="O249">
        <v>0.56176000000000004</v>
      </c>
      <c r="P249"/>
    </row>
    <row r="250" spans="2:16" x14ac:dyDescent="0.25">
      <c r="B250" t="s">
        <v>376</v>
      </c>
      <c r="C250" t="s">
        <v>19</v>
      </c>
      <c r="D250">
        <v>0.33</v>
      </c>
      <c r="E250">
        <v>3.3</v>
      </c>
      <c r="F250">
        <v>1E-4</v>
      </c>
      <c r="G250" t="s">
        <v>16</v>
      </c>
      <c r="H250" t="s">
        <v>14</v>
      </c>
      <c r="I250">
        <v>0.01</v>
      </c>
      <c r="J250">
        <v>4.4999999999999998E-2</v>
      </c>
      <c r="K250" t="s">
        <v>21</v>
      </c>
      <c r="L250">
        <v>0.11</v>
      </c>
      <c r="M250">
        <v>0.55986999999999998</v>
      </c>
      <c r="N250">
        <v>0.1089</v>
      </c>
      <c r="O250">
        <v>0.55991999999999997</v>
      </c>
      <c r="P250"/>
    </row>
    <row r="251" spans="2:16" x14ac:dyDescent="0.25">
      <c r="B251" t="s">
        <v>377</v>
      </c>
      <c r="C251" t="s">
        <v>19</v>
      </c>
      <c r="D251">
        <v>0.33</v>
      </c>
      <c r="E251">
        <v>3.3</v>
      </c>
      <c r="F251">
        <v>1E-3</v>
      </c>
      <c r="G251" t="s">
        <v>16</v>
      </c>
      <c r="H251" t="s">
        <v>14</v>
      </c>
      <c r="I251">
        <v>0.01</v>
      </c>
      <c r="J251">
        <v>4.4999999999999998E-2</v>
      </c>
      <c r="K251" t="s">
        <v>21</v>
      </c>
      <c r="L251">
        <v>0.48280000000000001</v>
      </c>
      <c r="M251">
        <v>0.46399000000000001</v>
      </c>
      <c r="N251">
        <v>0.48243000000000003</v>
      </c>
      <c r="O251">
        <v>0.46401999999999999</v>
      </c>
      <c r="P251"/>
    </row>
    <row r="252" spans="2:16" x14ac:dyDescent="0.25">
      <c r="B252" t="s">
        <v>378</v>
      </c>
      <c r="C252" t="s">
        <v>19</v>
      </c>
      <c r="D252">
        <v>0.33</v>
      </c>
      <c r="E252">
        <v>3.3</v>
      </c>
      <c r="F252">
        <v>0.01</v>
      </c>
      <c r="G252" t="s">
        <v>16</v>
      </c>
      <c r="H252" t="s">
        <v>14</v>
      </c>
      <c r="I252">
        <v>0.01</v>
      </c>
      <c r="J252">
        <v>4.4999999999999998E-2</v>
      </c>
      <c r="K252" t="s">
        <v>21</v>
      </c>
      <c r="L252">
        <v>5.7718999999999996</v>
      </c>
      <c r="M252">
        <v>0.10322000000000001</v>
      </c>
      <c r="N252">
        <v>5.7717999999999998</v>
      </c>
      <c r="O252">
        <v>0.10315000000000001</v>
      </c>
      <c r="P252"/>
    </row>
    <row r="253" spans="2:16" x14ac:dyDescent="0.25">
      <c r="B253" t="s">
        <v>379</v>
      </c>
      <c r="C253" t="s">
        <v>19</v>
      </c>
      <c r="D253">
        <v>0.33</v>
      </c>
      <c r="E253">
        <v>3.3</v>
      </c>
      <c r="F253">
        <v>0.1</v>
      </c>
      <c r="G253" t="s">
        <v>16</v>
      </c>
      <c r="H253" t="s">
        <v>14</v>
      </c>
      <c r="I253">
        <v>0.01</v>
      </c>
      <c r="J253">
        <v>4.4999999999999998E-2</v>
      </c>
      <c r="K253" t="s">
        <v>21</v>
      </c>
      <c r="L253">
        <v>57.997</v>
      </c>
      <c r="M253">
        <v>1.0625000000000001E-2</v>
      </c>
      <c r="N253">
        <v>57.997</v>
      </c>
      <c r="O253">
        <v>1.0595E-2</v>
      </c>
      <c r="P253"/>
    </row>
    <row r="254" spans="2:16" x14ac:dyDescent="0.25">
      <c r="B254" t="s">
        <v>380</v>
      </c>
      <c r="C254" t="s">
        <v>19</v>
      </c>
      <c r="D254">
        <v>0.33</v>
      </c>
      <c r="E254">
        <v>3.3</v>
      </c>
      <c r="F254">
        <v>1.0000000000000001E-5</v>
      </c>
      <c r="G254" t="s">
        <v>16</v>
      </c>
      <c r="H254" t="s">
        <v>14</v>
      </c>
      <c r="I254">
        <v>4.4999999999999998E-2</v>
      </c>
      <c r="J254">
        <v>10</v>
      </c>
      <c r="K254" t="s">
        <v>21</v>
      </c>
      <c r="L254">
        <v>7.0000000000000007E-2</v>
      </c>
      <c r="M254">
        <v>0.35</v>
      </c>
      <c r="N254">
        <v>6.9482000000000002E-2</v>
      </c>
      <c r="O254">
        <v>0.34636</v>
      </c>
      <c r="P254"/>
    </row>
    <row r="255" spans="2:16" x14ac:dyDescent="0.25">
      <c r="B255" t="s">
        <v>381</v>
      </c>
      <c r="C255" t="s">
        <v>19</v>
      </c>
      <c r="D255">
        <v>0.33</v>
      </c>
      <c r="E255">
        <v>3.3</v>
      </c>
      <c r="F255">
        <v>1E-4</v>
      </c>
      <c r="G255" t="s">
        <v>16</v>
      </c>
      <c r="H255" t="s">
        <v>14</v>
      </c>
      <c r="I255">
        <v>4.4999999999999998E-2</v>
      </c>
      <c r="J255">
        <v>10</v>
      </c>
      <c r="K255" t="s">
        <v>21</v>
      </c>
      <c r="L255">
        <v>7.9475000000000004E-2</v>
      </c>
      <c r="M255">
        <v>0.34377999999999997</v>
      </c>
      <c r="N255">
        <v>7.9163999999999998E-2</v>
      </c>
      <c r="O255">
        <v>0.34383999999999998</v>
      </c>
      <c r="P255"/>
    </row>
    <row r="256" spans="2:16" x14ac:dyDescent="0.25">
      <c r="B256" t="s">
        <v>382</v>
      </c>
      <c r="C256" t="s">
        <v>19</v>
      </c>
      <c r="D256">
        <v>0.33</v>
      </c>
      <c r="E256">
        <v>3.3</v>
      </c>
      <c r="F256">
        <v>1E-3</v>
      </c>
      <c r="G256" t="s">
        <v>16</v>
      </c>
      <c r="H256" t="s">
        <v>14</v>
      </c>
      <c r="I256">
        <v>4.4999999999999998E-2</v>
      </c>
      <c r="J256">
        <v>10</v>
      </c>
      <c r="K256" t="s">
        <v>21</v>
      </c>
      <c r="L256">
        <v>0.52700999999999998</v>
      </c>
      <c r="M256">
        <v>0.24771000000000001</v>
      </c>
      <c r="N256">
        <v>0.52665999999999991</v>
      </c>
      <c r="O256">
        <v>0.24768999999999999</v>
      </c>
      <c r="P256"/>
    </row>
    <row r="257" spans="2:16" x14ac:dyDescent="0.25">
      <c r="B257" t="s">
        <v>383</v>
      </c>
      <c r="C257" t="s">
        <v>19</v>
      </c>
      <c r="D257">
        <v>0.33</v>
      </c>
      <c r="E257">
        <v>3.3</v>
      </c>
      <c r="F257">
        <v>0.01</v>
      </c>
      <c r="G257" t="s">
        <v>16</v>
      </c>
      <c r="H257" t="s">
        <v>14</v>
      </c>
      <c r="I257">
        <v>4.4999999999999998E-2</v>
      </c>
      <c r="J257">
        <v>10</v>
      </c>
      <c r="K257" t="s">
        <v>21</v>
      </c>
      <c r="L257">
        <v>5.7893999999999997</v>
      </c>
      <c r="M257">
        <v>4.1307000000000003E-2</v>
      </c>
      <c r="N257">
        <v>5.7892999999999999</v>
      </c>
      <c r="O257">
        <v>4.1234E-2</v>
      </c>
      <c r="P257"/>
    </row>
    <row r="258" spans="2:16" x14ac:dyDescent="0.25">
      <c r="B258" t="s">
        <v>384</v>
      </c>
      <c r="C258" t="s">
        <v>19</v>
      </c>
      <c r="D258">
        <v>0.33</v>
      </c>
      <c r="E258">
        <v>3.3</v>
      </c>
      <c r="F258">
        <v>0.1</v>
      </c>
      <c r="G258" t="s">
        <v>16</v>
      </c>
      <c r="H258" t="s">
        <v>14</v>
      </c>
      <c r="I258">
        <v>4.4999999999999998E-2</v>
      </c>
      <c r="J258">
        <v>10</v>
      </c>
      <c r="K258" t="s">
        <v>21</v>
      </c>
      <c r="L258">
        <v>57.998999999999995</v>
      </c>
      <c r="M258">
        <v>4.1989000000000002E-3</v>
      </c>
      <c r="N258">
        <v>57.998999999999995</v>
      </c>
      <c r="O258">
        <v>4.1685000000000003E-3</v>
      </c>
      <c r="P258"/>
    </row>
    <row r="259" spans="2:16" x14ac:dyDescent="0.25">
      <c r="B259" t="s">
        <v>385</v>
      </c>
      <c r="C259" t="s">
        <v>19</v>
      </c>
      <c r="D259">
        <v>0.33</v>
      </c>
      <c r="E259">
        <v>3.3</v>
      </c>
      <c r="F259">
        <v>1.0000000000000001E-5</v>
      </c>
      <c r="G259" t="s">
        <v>16</v>
      </c>
      <c r="H259" t="s">
        <v>14</v>
      </c>
      <c r="I259">
        <v>10</v>
      </c>
      <c r="J259">
        <v>20</v>
      </c>
      <c r="K259" t="s">
        <v>21</v>
      </c>
      <c r="L259">
        <v>7.0000000000000007E-2</v>
      </c>
      <c r="M259">
        <v>0.81</v>
      </c>
      <c r="N259">
        <v>6.9394999999999998E-2</v>
      </c>
      <c r="O259">
        <v>0.80825999999999998</v>
      </c>
      <c r="P259"/>
    </row>
    <row r="260" spans="2:16" x14ac:dyDescent="0.25">
      <c r="B260" t="s">
        <v>386</v>
      </c>
      <c r="C260" t="s">
        <v>19</v>
      </c>
      <c r="D260">
        <v>0.33</v>
      </c>
      <c r="E260">
        <v>3.3</v>
      </c>
      <c r="F260">
        <v>1E-4</v>
      </c>
      <c r="G260" t="s">
        <v>16</v>
      </c>
      <c r="H260" t="s">
        <v>14</v>
      </c>
      <c r="I260">
        <v>10</v>
      </c>
      <c r="J260">
        <v>20</v>
      </c>
      <c r="K260" t="s">
        <v>21</v>
      </c>
      <c r="L260">
        <v>7.4970999999999996E-2</v>
      </c>
      <c r="M260">
        <v>0.80676999999999999</v>
      </c>
      <c r="N260">
        <v>7.4788999999999994E-2</v>
      </c>
      <c r="O260">
        <v>0.80681000000000003</v>
      </c>
      <c r="P260"/>
    </row>
    <row r="261" spans="2:16" x14ac:dyDescent="0.25">
      <c r="B261" t="s">
        <v>387</v>
      </c>
      <c r="C261" t="s">
        <v>19</v>
      </c>
      <c r="D261">
        <v>0.33</v>
      </c>
      <c r="E261">
        <v>3.3</v>
      </c>
      <c r="F261">
        <v>1E-3</v>
      </c>
      <c r="G261" t="s">
        <v>16</v>
      </c>
      <c r="H261" t="s">
        <v>14</v>
      </c>
      <c r="I261">
        <v>10</v>
      </c>
      <c r="J261">
        <v>20</v>
      </c>
      <c r="K261" t="s">
        <v>21</v>
      </c>
      <c r="L261">
        <v>0.43434</v>
      </c>
      <c r="M261">
        <v>0.71614999999999995</v>
      </c>
      <c r="N261">
        <v>0.43398000000000003</v>
      </c>
      <c r="O261">
        <v>0.71619999999999995</v>
      </c>
      <c r="P261"/>
    </row>
    <row r="262" spans="2:16" x14ac:dyDescent="0.25">
      <c r="B262" t="s">
        <v>388</v>
      </c>
      <c r="C262" t="s">
        <v>19</v>
      </c>
      <c r="D262">
        <v>0.33</v>
      </c>
      <c r="E262">
        <v>3.3</v>
      </c>
      <c r="F262">
        <v>0.01</v>
      </c>
      <c r="G262" t="s">
        <v>16</v>
      </c>
      <c r="H262" t="s">
        <v>14</v>
      </c>
      <c r="I262">
        <v>10</v>
      </c>
      <c r="J262">
        <v>20</v>
      </c>
      <c r="K262" t="s">
        <v>21</v>
      </c>
      <c r="L262">
        <v>5.7427999999999999</v>
      </c>
      <c r="M262">
        <v>0.20326</v>
      </c>
      <c r="N262">
        <v>5.7427000000000001</v>
      </c>
      <c r="O262">
        <v>0.20319000000000001</v>
      </c>
      <c r="P262"/>
    </row>
    <row r="263" spans="2:16" x14ac:dyDescent="0.25">
      <c r="B263" t="s">
        <v>389</v>
      </c>
      <c r="C263" t="s">
        <v>19</v>
      </c>
      <c r="D263">
        <v>0.33</v>
      </c>
      <c r="E263">
        <v>3.3</v>
      </c>
      <c r="F263">
        <v>0.1</v>
      </c>
      <c r="G263" t="s">
        <v>16</v>
      </c>
      <c r="H263" t="s">
        <v>14</v>
      </c>
      <c r="I263">
        <v>10</v>
      </c>
      <c r="J263">
        <v>20</v>
      </c>
      <c r="K263" t="s">
        <v>21</v>
      </c>
      <c r="L263">
        <v>57.994</v>
      </c>
      <c r="M263">
        <v>2.1429E-2</v>
      </c>
      <c r="N263">
        <v>57.994</v>
      </c>
      <c r="O263">
        <v>2.1398E-2</v>
      </c>
      <c r="P263"/>
    </row>
    <row r="264" spans="2:16" x14ac:dyDescent="0.25">
      <c r="B264" t="s">
        <v>390</v>
      </c>
      <c r="C264" t="s">
        <v>19</v>
      </c>
      <c r="D264">
        <v>0.33</v>
      </c>
      <c r="E264">
        <v>3.3</v>
      </c>
      <c r="F264">
        <v>1.0000000000000001E-5</v>
      </c>
      <c r="G264" t="s">
        <v>16</v>
      </c>
      <c r="H264" t="s">
        <v>14</v>
      </c>
      <c r="I264">
        <v>20</v>
      </c>
      <c r="J264">
        <v>50</v>
      </c>
      <c r="K264" t="s">
        <v>21</v>
      </c>
      <c r="L264">
        <v>7.0000000000000007E-2</v>
      </c>
      <c r="M264">
        <v>1.2</v>
      </c>
      <c r="N264">
        <v>6.9357000000000002E-2</v>
      </c>
      <c r="O264">
        <v>1.1547000000000001</v>
      </c>
      <c r="P264"/>
    </row>
    <row r="265" spans="2:16" x14ac:dyDescent="0.25">
      <c r="B265" t="s">
        <v>391</v>
      </c>
      <c r="C265" t="s">
        <v>19</v>
      </c>
      <c r="D265">
        <v>0.33</v>
      </c>
      <c r="E265">
        <v>3.3</v>
      </c>
      <c r="F265">
        <v>1E-4</v>
      </c>
      <c r="G265" t="s">
        <v>16</v>
      </c>
      <c r="H265" t="s">
        <v>14</v>
      </c>
      <c r="I265">
        <v>20</v>
      </c>
      <c r="J265">
        <v>50</v>
      </c>
      <c r="K265" t="s">
        <v>21</v>
      </c>
      <c r="L265">
        <v>7.3766999999999999E-2</v>
      </c>
      <c r="M265">
        <v>1.1535</v>
      </c>
      <c r="N265">
        <v>7.3401999999999995E-2</v>
      </c>
      <c r="O265">
        <v>1.1536</v>
      </c>
      <c r="P265"/>
    </row>
    <row r="266" spans="2:16" x14ac:dyDescent="0.25">
      <c r="B266" t="s">
        <v>392</v>
      </c>
      <c r="C266" t="s">
        <v>19</v>
      </c>
      <c r="D266">
        <v>0.33</v>
      </c>
      <c r="E266">
        <v>3.3</v>
      </c>
      <c r="F266">
        <v>1E-3</v>
      </c>
      <c r="G266" t="s">
        <v>16</v>
      </c>
      <c r="H266" t="s">
        <v>14</v>
      </c>
      <c r="I266">
        <v>20</v>
      </c>
      <c r="J266">
        <v>50</v>
      </c>
      <c r="K266" t="s">
        <v>21</v>
      </c>
      <c r="L266">
        <v>0.38083</v>
      </c>
      <c r="M266">
        <v>1.0734999999999999</v>
      </c>
      <c r="N266">
        <v>0.38003999999999999</v>
      </c>
      <c r="O266">
        <v>1.0736000000000001</v>
      </c>
      <c r="P266"/>
    </row>
    <row r="267" spans="2:16" x14ac:dyDescent="0.25">
      <c r="B267" t="s">
        <v>393</v>
      </c>
      <c r="C267" t="s">
        <v>19</v>
      </c>
      <c r="D267">
        <v>0.33</v>
      </c>
      <c r="E267">
        <v>3.3</v>
      </c>
      <c r="F267">
        <v>0.01</v>
      </c>
      <c r="G267" t="s">
        <v>16</v>
      </c>
      <c r="H267" t="s">
        <v>14</v>
      </c>
      <c r="I267">
        <v>20</v>
      </c>
      <c r="J267">
        <v>50</v>
      </c>
      <c r="K267" t="s">
        <v>21</v>
      </c>
      <c r="L267">
        <v>5.6888999999999994</v>
      </c>
      <c r="M267">
        <v>0.39089000000000002</v>
      </c>
      <c r="N267">
        <v>5.6884999999999994</v>
      </c>
      <c r="O267">
        <v>0.39077000000000001</v>
      </c>
      <c r="P267"/>
    </row>
    <row r="268" spans="2:16" x14ac:dyDescent="0.25">
      <c r="B268" t="s">
        <v>394</v>
      </c>
      <c r="C268" t="s">
        <v>19</v>
      </c>
      <c r="D268">
        <v>0.33</v>
      </c>
      <c r="E268">
        <v>3.3</v>
      </c>
      <c r="F268">
        <v>0.1</v>
      </c>
      <c r="G268" t="s">
        <v>16</v>
      </c>
      <c r="H268" t="s">
        <v>14</v>
      </c>
      <c r="I268">
        <v>20</v>
      </c>
      <c r="J268">
        <v>50</v>
      </c>
      <c r="K268" t="s">
        <v>21</v>
      </c>
      <c r="L268">
        <v>57.988</v>
      </c>
      <c r="M268">
        <v>4.3126999999999999E-2</v>
      </c>
      <c r="N268">
        <v>57.988</v>
      </c>
      <c r="O268">
        <v>4.3055000000000003E-2</v>
      </c>
      <c r="P268"/>
    </row>
    <row r="269" spans="2:16" x14ac:dyDescent="0.25">
      <c r="B269" t="s">
        <v>395</v>
      </c>
      <c r="C269" t="s">
        <v>19</v>
      </c>
      <c r="D269">
        <v>0.33</v>
      </c>
      <c r="E269">
        <v>3.3</v>
      </c>
      <c r="F269">
        <v>1.0000000000000001E-5</v>
      </c>
      <c r="G269" t="s">
        <v>16</v>
      </c>
      <c r="H269" t="s">
        <v>14</v>
      </c>
      <c r="I269">
        <v>50</v>
      </c>
      <c r="J269">
        <v>100</v>
      </c>
      <c r="K269" t="s">
        <v>21</v>
      </c>
      <c r="L269">
        <v>0.24000000000000002</v>
      </c>
      <c r="M269">
        <v>2.7</v>
      </c>
      <c r="N269">
        <v>0.23097999999999999</v>
      </c>
      <c r="O269">
        <v>2.6558000000000002</v>
      </c>
      <c r="P269"/>
    </row>
    <row r="270" spans="2:16" x14ac:dyDescent="0.25">
      <c r="B270" t="s">
        <v>396</v>
      </c>
      <c r="C270" t="s">
        <v>19</v>
      </c>
      <c r="D270">
        <v>0.33</v>
      </c>
      <c r="E270">
        <v>3.3</v>
      </c>
      <c r="F270">
        <v>1E-4</v>
      </c>
      <c r="G270" t="s">
        <v>16</v>
      </c>
      <c r="H270" t="s">
        <v>14</v>
      </c>
      <c r="I270">
        <v>50</v>
      </c>
      <c r="J270">
        <v>100</v>
      </c>
      <c r="K270" t="s">
        <v>21</v>
      </c>
      <c r="L270">
        <v>0.24000000000000002</v>
      </c>
      <c r="M270">
        <v>2.6553</v>
      </c>
      <c r="N270">
        <v>0.23261000000000001</v>
      </c>
      <c r="O270">
        <v>2.6554000000000002</v>
      </c>
      <c r="P270"/>
    </row>
    <row r="271" spans="2:16" x14ac:dyDescent="0.25">
      <c r="B271" t="s">
        <v>397</v>
      </c>
      <c r="C271" t="s">
        <v>19</v>
      </c>
      <c r="D271">
        <v>0.33</v>
      </c>
      <c r="E271">
        <v>3.3</v>
      </c>
      <c r="F271">
        <v>1E-3</v>
      </c>
      <c r="G271" t="s">
        <v>16</v>
      </c>
      <c r="H271" t="s">
        <v>14</v>
      </c>
      <c r="I271">
        <v>50</v>
      </c>
      <c r="J271">
        <v>100</v>
      </c>
      <c r="K271" t="s">
        <v>21</v>
      </c>
      <c r="L271">
        <v>0.38861000000000001</v>
      </c>
      <c r="M271">
        <v>2.6137999999999999</v>
      </c>
      <c r="N271">
        <v>0.38741999999999999</v>
      </c>
      <c r="O271">
        <v>2.6141000000000001</v>
      </c>
      <c r="P271"/>
    </row>
    <row r="272" spans="2:16" x14ac:dyDescent="0.25">
      <c r="B272" t="s">
        <v>398</v>
      </c>
      <c r="C272" t="s">
        <v>19</v>
      </c>
      <c r="D272">
        <v>0.33</v>
      </c>
      <c r="E272">
        <v>3.3</v>
      </c>
      <c r="F272">
        <v>0.01</v>
      </c>
      <c r="G272" t="s">
        <v>16</v>
      </c>
      <c r="H272" t="s">
        <v>14</v>
      </c>
      <c r="I272">
        <v>50</v>
      </c>
      <c r="J272">
        <v>100</v>
      </c>
      <c r="K272" t="s">
        <v>21</v>
      </c>
      <c r="L272">
        <v>5.3725999999999994</v>
      </c>
      <c r="M272">
        <v>1.6155999999999999</v>
      </c>
      <c r="N272">
        <v>5.3717999999999995</v>
      </c>
      <c r="O272">
        <v>1.6154999999999999</v>
      </c>
      <c r="P272"/>
    </row>
    <row r="273" spans="2:16" x14ac:dyDescent="0.25">
      <c r="B273" t="s">
        <v>399</v>
      </c>
      <c r="C273" t="s">
        <v>19</v>
      </c>
      <c r="D273">
        <v>0.33</v>
      </c>
      <c r="E273">
        <v>3.3</v>
      </c>
      <c r="F273">
        <v>0.1</v>
      </c>
      <c r="G273" t="s">
        <v>16</v>
      </c>
      <c r="H273" t="s">
        <v>14</v>
      </c>
      <c r="I273">
        <v>50</v>
      </c>
      <c r="J273">
        <v>100</v>
      </c>
      <c r="K273" t="s">
        <v>21</v>
      </c>
      <c r="L273">
        <v>57.934999999999995</v>
      </c>
      <c r="M273">
        <v>0.23007</v>
      </c>
      <c r="N273">
        <v>57.934999999999995</v>
      </c>
      <c r="O273">
        <v>0.22989999999999999</v>
      </c>
      <c r="P273"/>
    </row>
    <row r="274" spans="2:16" x14ac:dyDescent="0.25">
      <c r="B274" t="s">
        <v>400</v>
      </c>
      <c r="C274" t="s">
        <v>19</v>
      </c>
      <c r="D274">
        <v>0.33</v>
      </c>
      <c r="E274">
        <v>3.3</v>
      </c>
      <c r="F274">
        <v>1.0000000000000001E-5</v>
      </c>
      <c r="G274" t="s">
        <v>16</v>
      </c>
      <c r="H274" t="s">
        <v>14</v>
      </c>
      <c r="I274">
        <v>100</v>
      </c>
      <c r="J274">
        <v>500</v>
      </c>
      <c r="K274" t="s">
        <v>21</v>
      </c>
      <c r="L274">
        <v>1.1000000000000001</v>
      </c>
      <c r="M274">
        <v>5.8</v>
      </c>
      <c r="N274">
        <v>1.0391999999999999</v>
      </c>
      <c r="O274">
        <v>5.7735000000000003</v>
      </c>
      <c r="P274"/>
    </row>
    <row r="275" spans="2:16" x14ac:dyDescent="0.25">
      <c r="B275" t="s">
        <v>401</v>
      </c>
      <c r="C275" t="s">
        <v>19</v>
      </c>
      <c r="D275">
        <v>0.33</v>
      </c>
      <c r="E275">
        <v>3.3</v>
      </c>
      <c r="F275">
        <v>1E-4</v>
      </c>
      <c r="G275" t="s">
        <v>16</v>
      </c>
      <c r="H275" t="s">
        <v>14</v>
      </c>
      <c r="I275">
        <v>100</v>
      </c>
      <c r="J275">
        <v>500</v>
      </c>
      <c r="K275" t="s">
        <v>21</v>
      </c>
      <c r="L275">
        <v>1.1000000000000001</v>
      </c>
      <c r="M275">
        <v>5.7732999999999999</v>
      </c>
      <c r="N275">
        <v>1.04</v>
      </c>
      <c r="O275">
        <v>5.7732999999999999</v>
      </c>
      <c r="P275"/>
    </row>
    <row r="276" spans="2:16" x14ac:dyDescent="0.25">
      <c r="B276" t="s">
        <v>402</v>
      </c>
      <c r="C276" t="s">
        <v>19</v>
      </c>
      <c r="D276">
        <v>0.33</v>
      </c>
      <c r="E276">
        <v>3.3</v>
      </c>
      <c r="F276">
        <v>1E-3</v>
      </c>
      <c r="G276" t="s">
        <v>16</v>
      </c>
      <c r="H276" t="s">
        <v>14</v>
      </c>
      <c r="I276">
        <v>100</v>
      </c>
      <c r="J276">
        <v>500</v>
      </c>
      <c r="K276" t="s">
        <v>21</v>
      </c>
      <c r="L276">
        <v>1.1025</v>
      </c>
      <c r="M276">
        <v>5.7569999999999997</v>
      </c>
      <c r="N276">
        <v>1.1012</v>
      </c>
      <c r="O276">
        <v>5.7572999999999999</v>
      </c>
      <c r="P276"/>
    </row>
    <row r="277" spans="2:16" x14ac:dyDescent="0.25">
      <c r="B277" t="s">
        <v>403</v>
      </c>
      <c r="C277" t="s">
        <v>19</v>
      </c>
      <c r="D277">
        <v>0.33</v>
      </c>
      <c r="E277">
        <v>3.3</v>
      </c>
      <c r="F277">
        <v>0.01</v>
      </c>
      <c r="G277" t="s">
        <v>16</v>
      </c>
      <c r="H277" t="s">
        <v>14</v>
      </c>
      <c r="I277">
        <v>100</v>
      </c>
      <c r="J277">
        <v>500</v>
      </c>
      <c r="K277" t="s">
        <v>21</v>
      </c>
      <c r="L277">
        <v>4.9058000000000002</v>
      </c>
      <c r="M277">
        <v>4.8509000000000002</v>
      </c>
      <c r="N277">
        <v>4.9039000000000001</v>
      </c>
      <c r="O277">
        <v>4.851</v>
      </c>
      <c r="P277"/>
    </row>
    <row r="278" spans="2:16" x14ac:dyDescent="0.25">
      <c r="B278" t="s">
        <v>404</v>
      </c>
      <c r="C278" t="s">
        <v>19</v>
      </c>
      <c r="D278">
        <v>0.33</v>
      </c>
      <c r="E278">
        <v>3.3</v>
      </c>
      <c r="F278">
        <v>0.1</v>
      </c>
      <c r="G278" t="s">
        <v>16</v>
      </c>
      <c r="H278" t="s">
        <v>14</v>
      </c>
      <c r="I278">
        <v>100</v>
      </c>
      <c r="J278">
        <v>500</v>
      </c>
      <c r="K278" t="s">
        <v>21</v>
      </c>
      <c r="L278">
        <v>57.707999999999998</v>
      </c>
      <c r="M278">
        <v>1.1136999999999999</v>
      </c>
      <c r="N278">
        <v>57.707000000000001</v>
      </c>
      <c r="O278">
        <v>1.1133999999999999</v>
      </c>
      <c r="P278"/>
    </row>
    <row r="279" spans="2:16" x14ac:dyDescent="0.25">
      <c r="B279" t="s">
        <v>405</v>
      </c>
      <c r="C279" t="s">
        <v>19</v>
      </c>
      <c r="D279">
        <v>3.3</v>
      </c>
      <c r="E279">
        <v>33</v>
      </c>
      <c r="F279">
        <v>1E-4</v>
      </c>
      <c r="G279" t="s">
        <v>16</v>
      </c>
      <c r="H279" t="s">
        <v>14</v>
      </c>
      <c r="I279">
        <v>0.01</v>
      </c>
      <c r="J279">
        <v>4.4999999999999998E-2</v>
      </c>
      <c r="K279" t="s">
        <v>21</v>
      </c>
      <c r="L279">
        <v>0.93</v>
      </c>
      <c r="M279">
        <v>0.57999999999999996</v>
      </c>
      <c r="N279">
        <v>0.92505000000000004</v>
      </c>
      <c r="O279">
        <v>0.57732000000000006</v>
      </c>
      <c r="P279"/>
    </row>
    <row r="280" spans="2:16" x14ac:dyDescent="0.25">
      <c r="B280" t="s">
        <v>406</v>
      </c>
      <c r="C280" t="s">
        <v>19</v>
      </c>
      <c r="D280">
        <v>3.3</v>
      </c>
      <c r="E280">
        <v>33</v>
      </c>
      <c r="F280">
        <v>1E-3</v>
      </c>
      <c r="G280" t="s">
        <v>16</v>
      </c>
      <c r="H280" t="s">
        <v>14</v>
      </c>
      <c r="I280">
        <v>0.01</v>
      </c>
      <c r="J280">
        <v>4.4999999999999998E-2</v>
      </c>
      <c r="K280" t="s">
        <v>21</v>
      </c>
      <c r="L280">
        <v>0.98934999999999995</v>
      </c>
      <c r="M280">
        <v>0.57562999999999998</v>
      </c>
      <c r="N280">
        <v>0.98882999999999999</v>
      </c>
      <c r="O280">
        <v>0.57564000000000004</v>
      </c>
      <c r="P280"/>
    </row>
    <row r="281" spans="2:16" x14ac:dyDescent="0.25">
      <c r="B281" t="s">
        <v>407</v>
      </c>
      <c r="C281" t="s">
        <v>19</v>
      </c>
      <c r="D281">
        <v>3.3</v>
      </c>
      <c r="E281">
        <v>33</v>
      </c>
      <c r="F281">
        <v>0.01</v>
      </c>
      <c r="G281" t="s">
        <v>16</v>
      </c>
      <c r="H281" t="s">
        <v>14</v>
      </c>
      <c r="I281">
        <v>0.01</v>
      </c>
      <c r="J281">
        <v>4.4999999999999998E-2</v>
      </c>
      <c r="K281" t="s">
        <v>21</v>
      </c>
      <c r="L281">
        <v>4.8599999999999994</v>
      </c>
      <c r="M281">
        <v>0.48310999999999998</v>
      </c>
      <c r="N281">
        <v>4.8591999999999995</v>
      </c>
      <c r="O281">
        <v>0.48309999999999997</v>
      </c>
      <c r="P281"/>
    </row>
    <row r="282" spans="2:16" x14ac:dyDescent="0.25">
      <c r="B282" t="s">
        <v>408</v>
      </c>
      <c r="C282" t="s">
        <v>19</v>
      </c>
      <c r="D282">
        <v>3.3</v>
      </c>
      <c r="E282">
        <v>33</v>
      </c>
      <c r="F282">
        <v>0.1</v>
      </c>
      <c r="G282" t="s">
        <v>16</v>
      </c>
      <c r="H282" t="s">
        <v>14</v>
      </c>
      <c r="I282">
        <v>0.01</v>
      </c>
      <c r="J282">
        <v>4.4999999999999998E-2</v>
      </c>
      <c r="K282" t="s">
        <v>21</v>
      </c>
      <c r="L282">
        <v>57.704999999999998</v>
      </c>
      <c r="M282">
        <v>0.11031000000000001</v>
      </c>
      <c r="N282">
        <v>57.704999999999998</v>
      </c>
      <c r="O282">
        <v>0.11026</v>
      </c>
      <c r="P282"/>
    </row>
    <row r="283" spans="2:16" x14ac:dyDescent="0.25">
      <c r="B283" t="s">
        <v>409</v>
      </c>
      <c r="C283" t="s">
        <v>19</v>
      </c>
      <c r="D283">
        <v>3.3</v>
      </c>
      <c r="E283">
        <v>33</v>
      </c>
      <c r="F283">
        <v>1</v>
      </c>
      <c r="G283" t="s">
        <v>16</v>
      </c>
      <c r="H283" t="s">
        <v>14</v>
      </c>
      <c r="I283">
        <v>0.01</v>
      </c>
      <c r="J283">
        <v>4.4999999999999998E-2</v>
      </c>
      <c r="K283" t="s">
        <v>21</v>
      </c>
      <c r="L283">
        <v>579.97</v>
      </c>
      <c r="M283">
        <v>1.1365999999999999E-2</v>
      </c>
      <c r="N283">
        <v>579.97</v>
      </c>
      <c r="O283">
        <v>1.1346999999999999E-2</v>
      </c>
      <c r="P283"/>
    </row>
    <row r="284" spans="2:16" x14ac:dyDescent="0.25">
      <c r="B284" t="s">
        <v>410</v>
      </c>
      <c r="C284" t="s">
        <v>19</v>
      </c>
      <c r="D284">
        <v>3.3</v>
      </c>
      <c r="E284">
        <v>33</v>
      </c>
      <c r="F284">
        <v>1E-4</v>
      </c>
      <c r="G284" t="s">
        <v>16</v>
      </c>
      <c r="H284" t="s">
        <v>14</v>
      </c>
      <c r="I284">
        <v>4.4999999999999998E-2</v>
      </c>
      <c r="J284">
        <v>10</v>
      </c>
      <c r="K284" t="s">
        <v>21</v>
      </c>
      <c r="L284">
        <v>0.7</v>
      </c>
      <c r="M284">
        <v>0.35</v>
      </c>
      <c r="N284">
        <v>0.69481999999999999</v>
      </c>
      <c r="O284">
        <v>0.34636</v>
      </c>
      <c r="P284"/>
    </row>
    <row r="285" spans="2:16" x14ac:dyDescent="0.25">
      <c r="B285" t="s">
        <v>411</v>
      </c>
      <c r="C285" t="s">
        <v>19</v>
      </c>
      <c r="D285">
        <v>3.3</v>
      </c>
      <c r="E285">
        <v>33</v>
      </c>
      <c r="F285">
        <v>1E-3</v>
      </c>
      <c r="G285" t="s">
        <v>16</v>
      </c>
      <c r="H285" t="s">
        <v>14</v>
      </c>
      <c r="I285">
        <v>4.4999999999999998E-2</v>
      </c>
      <c r="J285">
        <v>10</v>
      </c>
      <c r="K285" t="s">
        <v>21</v>
      </c>
      <c r="L285">
        <v>0.79249999999999998</v>
      </c>
      <c r="M285">
        <v>0.34383000000000002</v>
      </c>
      <c r="N285">
        <v>0.7916399999999999</v>
      </c>
      <c r="O285">
        <v>0.34383999999999998</v>
      </c>
      <c r="P285"/>
    </row>
    <row r="286" spans="2:16" x14ac:dyDescent="0.25">
      <c r="B286" t="s">
        <v>412</v>
      </c>
      <c r="C286" t="s">
        <v>19</v>
      </c>
      <c r="D286">
        <v>3.3</v>
      </c>
      <c r="E286">
        <v>33</v>
      </c>
      <c r="F286">
        <v>0.01</v>
      </c>
      <c r="G286" t="s">
        <v>16</v>
      </c>
      <c r="H286" t="s">
        <v>14</v>
      </c>
      <c r="I286">
        <v>4.4999999999999998E-2</v>
      </c>
      <c r="J286">
        <v>10</v>
      </c>
      <c r="K286" t="s">
        <v>21</v>
      </c>
      <c r="L286">
        <v>5.2672999999999996</v>
      </c>
      <c r="M286">
        <v>0.24773000000000001</v>
      </c>
      <c r="N286">
        <v>5.2665999999999995</v>
      </c>
      <c r="O286">
        <v>0.24768999999999999</v>
      </c>
      <c r="P286"/>
    </row>
    <row r="287" spans="2:16" x14ac:dyDescent="0.25">
      <c r="B287" t="s">
        <v>413</v>
      </c>
      <c r="C287" t="s">
        <v>19</v>
      </c>
      <c r="D287">
        <v>3.3</v>
      </c>
      <c r="E287">
        <v>33</v>
      </c>
      <c r="F287">
        <v>0.1</v>
      </c>
      <c r="G287" t="s">
        <v>16</v>
      </c>
      <c r="H287" t="s">
        <v>14</v>
      </c>
      <c r="I287">
        <v>4.4999999999999998E-2</v>
      </c>
      <c r="J287">
        <v>10</v>
      </c>
      <c r="K287" t="s">
        <v>21</v>
      </c>
      <c r="L287">
        <v>57.893000000000001</v>
      </c>
      <c r="M287">
        <v>4.1279000000000003E-2</v>
      </c>
      <c r="N287">
        <v>57.893000000000001</v>
      </c>
      <c r="O287">
        <v>4.1234E-2</v>
      </c>
      <c r="P287"/>
    </row>
    <row r="288" spans="2:16" x14ac:dyDescent="0.25">
      <c r="B288" t="s">
        <v>414</v>
      </c>
      <c r="C288" t="s">
        <v>19</v>
      </c>
      <c r="D288">
        <v>3.3</v>
      </c>
      <c r="E288">
        <v>33</v>
      </c>
      <c r="F288">
        <v>1</v>
      </c>
      <c r="G288" t="s">
        <v>16</v>
      </c>
      <c r="H288" t="s">
        <v>14</v>
      </c>
      <c r="I288">
        <v>4.4999999999999998E-2</v>
      </c>
      <c r="J288">
        <v>10</v>
      </c>
      <c r="K288" t="s">
        <v>21</v>
      </c>
      <c r="L288">
        <v>579.99</v>
      </c>
      <c r="M288">
        <v>4.1869999999999997E-3</v>
      </c>
      <c r="N288">
        <v>579.99</v>
      </c>
      <c r="O288">
        <v>4.1685000000000003E-3</v>
      </c>
      <c r="P288"/>
    </row>
    <row r="289" spans="2:16" x14ac:dyDescent="0.25">
      <c r="B289" t="s">
        <v>415</v>
      </c>
      <c r="C289" t="s">
        <v>19</v>
      </c>
      <c r="D289">
        <v>3.3</v>
      </c>
      <c r="E289">
        <v>33</v>
      </c>
      <c r="F289">
        <v>1E-4</v>
      </c>
      <c r="G289" t="s">
        <v>16</v>
      </c>
      <c r="H289" t="s">
        <v>14</v>
      </c>
      <c r="I289">
        <v>10</v>
      </c>
      <c r="J289">
        <v>20</v>
      </c>
      <c r="K289" t="s">
        <v>21</v>
      </c>
      <c r="L289">
        <v>0.7</v>
      </c>
      <c r="M289">
        <v>0.81</v>
      </c>
      <c r="N289">
        <v>0.69394999999999996</v>
      </c>
      <c r="O289">
        <v>0.80825999999999998</v>
      </c>
      <c r="P289"/>
    </row>
    <row r="290" spans="2:16" x14ac:dyDescent="0.25">
      <c r="B290" t="s">
        <v>416</v>
      </c>
      <c r="C290" t="s">
        <v>19</v>
      </c>
      <c r="D290">
        <v>3.3</v>
      </c>
      <c r="E290">
        <v>33</v>
      </c>
      <c r="F290">
        <v>1E-3</v>
      </c>
      <c r="G290" t="s">
        <v>16</v>
      </c>
      <c r="H290" t="s">
        <v>14</v>
      </c>
      <c r="I290">
        <v>10</v>
      </c>
      <c r="J290">
        <v>20</v>
      </c>
      <c r="K290" t="s">
        <v>21</v>
      </c>
      <c r="L290">
        <v>0.74844999999999995</v>
      </c>
      <c r="M290">
        <v>0.80679999999999996</v>
      </c>
      <c r="N290">
        <v>0.74788999999999994</v>
      </c>
      <c r="O290">
        <v>0.80681000000000003</v>
      </c>
      <c r="P290"/>
    </row>
    <row r="291" spans="2:16" x14ac:dyDescent="0.25">
      <c r="B291" t="s">
        <v>417</v>
      </c>
      <c r="C291" t="s">
        <v>19</v>
      </c>
      <c r="D291">
        <v>3.3</v>
      </c>
      <c r="E291">
        <v>33</v>
      </c>
      <c r="F291">
        <v>0.01</v>
      </c>
      <c r="G291" t="s">
        <v>16</v>
      </c>
      <c r="H291" t="s">
        <v>14</v>
      </c>
      <c r="I291">
        <v>10</v>
      </c>
      <c r="J291">
        <v>20</v>
      </c>
      <c r="K291" t="s">
        <v>21</v>
      </c>
      <c r="L291">
        <v>4.3407</v>
      </c>
      <c r="M291">
        <v>0.71619999999999995</v>
      </c>
      <c r="N291">
        <v>4.3397999999999994</v>
      </c>
      <c r="O291">
        <v>0.71619999999999995</v>
      </c>
      <c r="P291"/>
    </row>
    <row r="292" spans="2:16" x14ac:dyDescent="0.25">
      <c r="B292" t="s">
        <v>418</v>
      </c>
      <c r="C292" t="s">
        <v>19</v>
      </c>
      <c r="D292">
        <v>3.3</v>
      </c>
      <c r="E292">
        <v>33</v>
      </c>
      <c r="F292">
        <v>0.1</v>
      </c>
      <c r="G292" t="s">
        <v>16</v>
      </c>
      <c r="H292" t="s">
        <v>14</v>
      </c>
      <c r="I292">
        <v>10</v>
      </c>
      <c r="J292">
        <v>20</v>
      </c>
      <c r="K292" t="s">
        <v>21</v>
      </c>
      <c r="L292">
        <v>57.427</v>
      </c>
      <c r="M292">
        <v>0.20322999999999999</v>
      </c>
      <c r="N292">
        <v>57.427</v>
      </c>
      <c r="O292">
        <v>0.20319000000000001</v>
      </c>
      <c r="P292"/>
    </row>
    <row r="293" spans="2:16" x14ac:dyDescent="0.25">
      <c r="B293" t="s">
        <v>419</v>
      </c>
      <c r="C293" t="s">
        <v>19</v>
      </c>
      <c r="D293">
        <v>3.3</v>
      </c>
      <c r="E293">
        <v>33</v>
      </c>
      <c r="F293">
        <v>1</v>
      </c>
      <c r="G293" t="s">
        <v>16</v>
      </c>
      <c r="H293" t="s">
        <v>14</v>
      </c>
      <c r="I293">
        <v>10</v>
      </c>
      <c r="J293">
        <v>20</v>
      </c>
      <c r="K293" t="s">
        <v>21</v>
      </c>
      <c r="L293">
        <v>579.93999999999994</v>
      </c>
      <c r="M293">
        <v>2.1416999999999999E-2</v>
      </c>
      <c r="N293">
        <v>579.93999999999994</v>
      </c>
      <c r="O293">
        <v>2.1398E-2</v>
      </c>
      <c r="P293"/>
    </row>
    <row r="294" spans="2:16" x14ac:dyDescent="0.25">
      <c r="B294" t="s">
        <v>420</v>
      </c>
      <c r="C294" t="s">
        <v>19</v>
      </c>
      <c r="D294">
        <v>3.3</v>
      </c>
      <c r="E294">
        <v>33</v>
      </c>
      <c r="F294">
        <v>1E-4</v>
      </c>
      <c r="G294" t="s">
        <v>16</v>
      </c>
      <c r="H294" t="s">
        <v>14</v>
      </c>
      <c r="I294">
        <v>20</v>
      </c>
      <c r="J294">
        <v>50</v>
      </c>
      <c r="K294" t="s">
        <v>21</v>
      </c>
      <c r="L294">
        <v>0.7</v>
      </c>
      <c r="M294">
        <v>1.2</v>
      </c>
      <c r="N294">
        <v>0.69357000000000002</v>
      </c>
      <c r="O294">
        <v>1.1547000000000001</v>
      </c>
      <c r="P294"/>
    </row>
    <row r="295" spans="2:16" x14ac:dyDescent="0.25">
      <c r="B295" t="s">
        <v>421</v>
      </c>
      <c r="C295" t="s">
        <v>19</v>
      </c>
      <c r="D295">
        <v>3.3</v>
      </c>
      <c r="E295">
        <v>33</v>
      </c>
      <c r="F295">
        <v>1E-3</v>
      </c>
      <c r="G295" t="s">
        <v>16</v>
      </c>
      <c r="H295" t="s">
        <v>14</v>
      </c>
      <c r="I295">
        <v>20</v>
      </c>
      <c r="J295">
        <v>50</v>
      </c>
      <c r="K295" t="s">
        <v>21</v>
      </c>
      <c r="L295">
        <v>0.7355799999999999</v>
      </c>
      <c r="M295">
        <v>1.1536</v>
      </c>
      <c r="N295">
        <v>0.73402000000000001</v>
      </c>
      <c r="O295">
        <v>1.1536</v>
      </c>
      <c r="P295"/>
    </row>
    <row r="296" spans="2:16" x14ac:dyDescent="0.25">
      <c r="B296" t="s">
        <v>422</v>
      </c>
      <c r="C296" t="s">
        <v>19</v>
      </c>
      <c r="D296">
        <v>3.3</v>
      </c>
      <c r="E296">
        <v>33</v>
      </c>
      <c r="F296">
        <v>0.01</v>
      </c>
      <c r="G296" t="s">
        <v>16</v>
      </c>
      <c r="H296" t="s">
        <v>14</v>
      </c>
      <c r="I296">
        <v>20</v>
      </c>
      <c r="J296">
        <v>50</v>
      </c>
      <c r="K296" t="s">
        <v>21</v>
      </c>
      <c r="L296">
        <v>3.8054000000000001</v>
      </c>
      <c r="M296">
        <v>1.0734999999999999</v>
      </c>
      <c r="N296">
        <v>3.8004000000000002</v>
      </c>
      <c r="O296">
        <v>1.0736000000000001</v>
      </c>
      <c r="P296"/>
    </row>
    <row r="297" spans="2:16" x14ac:dyDescent="0.25">
      <c r="B297" t="s">
        <v>423</v>
      </c>
      <c r="C297" t="s">
        <v>19</v>
      </c>
      <c r="D297">
        <v>3.3</v>
      </c>
      <c r="E297">
        <v>33</v>
      </c>
      <c r="F297">
        <v>0.1</v>
      </c>
      <c r="G297" t="s">
        <v>16</v>
      </c>
      <c r="H297" t="s">
        <v>14</v>
      </c>
      <c r="I297">
        <v>20</v>
      </c>
      <c r="J297">
        <v>50</v>
      </c>
      <c r="K297" t="s">
        <v>21</v>
      </c>
      <c r="L297">
        <v>56.887</v>
      </c>
      <c r="M297">
        <v>0.39084000000000002</v>
      </c>
      <c r="N297">
        <v>56.884999999999998</v>
      </c>
      <c r="O297">
        <v>0.39077000000000001</v>
      </c>
      <c r="P297"/>
    </row>
    <row r="298" spans="2:16" x14ac:dyDescent="0.25">
      <c r="B298" t="s">
        <v>424</v>
      </c>
      <c r="C298" t="s">
        <v>19</v>
      </c>
      <c r="D298">
        <v>3.3</v>
      </c>
      <c r="E298">
        <v>33</v>
      </c>
      <c r="F298">
        <v>1</v>
      </c>
      <c r="G298" t="s">
        <v>16</v>
      </c>
      <c r="H298" t="s">
        <v>14</v>
      </c>
      <c r="I298">
        <v>20</v>
      </c>
      <c r="J298">
        <v>50</v>
      </c>
      <c r="K298" t="s">
        <v>21</v>
      </c>
      <c r="L298">
        <v>579.88</v>
      </c>
      <c r="M298">
        <v>4.3096000000000002E-2</v>
      </c>
      <c r="N298">
        <v>579.88</v>
      </c>
      <c r="O298">
        <v>4.3055000000000003E-2</v>
      </c>
      <c r="P298"/>
    </row>
    <row r="299" spans="2:16" x14ac:dyDescent="0.25">
      <c r="B299" t="s">
        <v>425</v>
      </c>
      <c r="C299" t="s">
        <v>19</v>
      </c>
      <c r="D299">
        <v>3.3</v>
      </c>
      <c r="E299">
        <v>33</v>
      </c>
      <c r="F299">
        <v>1E-4</v>
      </c>
      <c r="G299" t="s">
        <v>16</v>
      </c>
      <c r="H299" t="s">
        <v>14</v>
      </c>
      <c r="I299">
        <v>50</v>
      </c>
      <c r="J299">
        <v>100</v>
      </c>
      <c r="K299" t="s">
        <v>21</v>
      </c>
      <c r="L299">
        <v>2.2999999999999998</v>
      </c>
      <c r="M299">
        <v>2.7</v>
      </c>
      <c r="N299">
        <v>2.3098000000000001</v>
      </c>
      <c r="O299">
        <v>2.6558000000000002</v>
      </c>
      <c r="P299"/>
    </row>
    <row r="300" spans="2:16" x14ac:dyDescent="0.25">
      <c r="B300" t="s">
        <v>426</v>
      </c>
      <c r="C300" t="s">
        <v>19</v>
      </c>
      <c r="D300">
        <v>3.3</v>
      </c>
      <c r="E300">
        <v>33</v>
      </c>
      <c r="F300">
        <v>1E-3</v>
      </c>
      <c r="G300" t="s">
        <v>16</v>
      </c>
      <c r="H300" t="s">
        <v>14</v>
      </c>
      <c r="I300">
        <v>50</v>
      </c>
      <c r="J300">
        <v>100</v>
      </c>
      <c r="K300" t="s">
        <v>21</v>
      </c>
      <c r="L300">
        <v>2.3287</v>
      </c>
      <c r="M300">
        <v>2.6553</v>
      </c>
      <c r="N300">
        <v>2.3261000000000003</v>
      </c>
      <c r="O300">
        <v>2.6554000000000002</v>
      </c>
      <c r="P300"/>
    </row>
    <row r="301" spans="2:16" x14ac:dyDescent="0.25">
      <c r="B301" t="s">
        <v>427</v>
      </c>
      <c r="C301" t="s">
        <v>19</v>
      </c>
      <c r="D301">
        <v>3.3</v>
      </c>
      <c r="E301">
        <v>33</v>
      </c>
      <c r="F301">
        <v>0.01</v>
      </c>
      <c r="G301" t="s">
        <v>16</v>
      </c>
      <c r="H301" t="s">
        <v>14</v>
      </c>
      <c r="I301">
        <v>50</v>
      </c>
      <c r="J301">
        <v>100</v>
      </c>
      <c r="K301" t="s">
        <v>21</v>
      </c>
      <c r="L301">
        <v>3.8845000000000001</v>
      </c>
      <c r="M301">
        <v>2.6137999999999999</v>
      </c>
      <c r="N301">
        <v>3.8742000000000001</v>
      </c>
      <c r="O301">
        <v>2.6141000000000001</v>
      </c>
      <c r="P301"/>
    </row>
    <row r="302" spans="2:16" x14ac:dyDescent="0.25">
      <c r="B302" t="s">
        <v>428</v>
      </c>
      <c r="C302" t="s">
        <v>19</v>
      </c>
      <c r="D302">
        <v>3.3</v>
      </c>
      <c r="E302">
        <v>33</v>
      </c>
      <c r="F302">
        <v>0.1</v>
      </c>
      <c r="G302" t="s">
        <v>16</v>
      </c>
      <c r="H302" t="s">
        <v>14</v>
      </c>
      <c r="I302">
        <v>50</v>
      </c>
      <c r="J302">
        <v>100</v>
      </c>
      <c r="K302" t="s">
        <v>21</v>
      </c>
      <c r="L302">
        <v>53.723999999999997</v>
      </c>
      <c r="M302">
        <v>1.6154999999999999</v>
      </c>
      <c r="N302">
        <v>53.717999999999996</v>
      </c>
      <c r="O302">
        <v>1.6154999999999999</v>
      </c>
      <c r="P302"/>
    </row>
    <row r="303" spans="2:16" x14ac:dyDescent="0.25">
      <c r="B303" t="s">
        <v>429</v>
      </c>
      <c r="C303" t="s">
        <v>19</v>
      </c>
      <c r="D303">
        <v>3.3</v>
      </c>
      <c r="E303">
        <v>33</v>
      </c>
      <c r="F303">
        <v>1</v>
      </c>
      <c r="G303" t="s">
        <v>16</v>
      </c>
      <c r="H303" t="s">
        <v>14</v>
      </c>
      <c r="I303">
        <v>50</v>
      </c>
      <c r="J303">
        <v>100</v>
      </c>
      <c r="K303" t="s">
        <v>21</v>
      </c>
      <c r="L303">
        <v>579.35</v>
      </c>
      <c r="M303">
        <v>0.22997000000000001</v>
      </c>
      <c r="N303">
        <v>579.35</v>
      </c>
      <c r="O303">
        <v>0.22989999999999999</v>
      </c>
      <c r="P303"/>
    </row>
    <row r="304" spans="2:16" x14ac:dyDescent="0.25">
      <c r="B304" t="s">
        <v>430</v>
      </c>
      <c r="C304" t="s">
        <v>19</v>
      </c>
      <c r="D304">
        <v>3.3</v>
      </c>
      <c r="E304">
        <v>33</v>
      </c>
      <c r="F304">
        <v>1E-4</v>
      </c>
      <c r="G304" t="s">
        <v>16</v>
      </c>
      <c r="H304" t="s">
        <v>14</v>
      </c>
      <c r="I304">
        <v>100</v>
      </c>
      <c r="J304">
        <v>500</v>
      </c>
      <c r="K304" t="s">
        <v>21</v>
      </c>
      <c r="L304">
        <v>13</v>
      </c>
      <c r="M304">
        <v>4.5999999999999996</v>
      </c>
      <c r="N304">
        <v>2.3098000000000001</v>
      </c>
      <c r="O304">
        <v>2.6558000000000002</v>
      </c>
      <c r="P304"/>
    </row>
    <row r="305" spans="2:16" x14ac:dyDescent="0.25">
      <c r="B305" t="s">
        <v>431</v>
      </c>
      <c r="C305" t="s">
        <v>19</v>
      </c>
      <c r="D305">
        <v>3.3</v>
      </c>
      <c r="E305">
        <v>33</v>
      </c>
      <c r="F305">
        <v>1E-3</v>
      </c>
      <c r="G305" t="s">
        <v>16</v>
      </c>
      <c r="H305" t="s">
        <v>14</v>
      </c>
      <c r="I305">
        <v>100</v>
      </c>
      <c r="J305">
        <v>500</v>
      </c>
      <c r="K305" t="s">
        <v>21</v>
      </c>
      <c r="L305">
        <v>13</v>
      </c>
      <c r="M305">
        <v>4.5999999999999996</v>
      </c>
      <c r="N305">
        <v>2.3261000000000003</v>
      </c>
      <c r="O305">
        <v>2.6554000000000002</v>
      </c>
      <c r="P305"/>
    </row>
    <row r="306" spans="2:16" x14ac:dyDescent="0.25">
      <c r="B306" t="s">
        <v>432</v>
      </c>
      <c r="C306" t="s">
        <v>19</v>
      </c>
      <c r="D306">
        <v>3.3</v>
      </c>
      <c r="E306">
        <v>33</v>
      </c>
      <c r="F306">
        <v>0.01</v>
      </c>
      <c r="G306" t="s">
        <v>16</v>
      </c>
      <c r="H306" t="s">
        <v>14</v>
      </c>
      <c r="I306">
        <v>100</v>
      </c>
      <c r="J306">
        <v>500</v>
      </c>
      <c r="K306" t="s">
        <v>21</v>
      </c>
      <c r="L306">
        <v>13</v>
      </c>
      <c r="M306">
        <v>4.5999999999999996</v>
      </c>
      <c r="N306">
        <v>3.8742000000000001</v>
      </c>
      <c r="O306">
        <v>2.6141000000000001</v>
      </c>
      <c r="P306"/>
    </row>
    <row r="307" spans="2:16" x14ac:dyDescent="0.25">
      <c r="B307" t="s">
        <v>433</v>
      </c>
      <c r="C307" t="s">
        <v>19</v>
      </c>
      <c r="D307">
        <v>3.3</v>
      </c>
      <c r="E307">
        <v>33</v>
      </c>
      <c r="F307">
        <v>0.1</v>
      </c>
      <c r="G307" t="s">
        <v>16</v>
      </c>
      <c r="H307" t="s">
        <v>14</v>
      </c>
      <c r="I307">
        <v>100</v>
      </c>
      <c r="J307">
        <v>500</v>
      </c>
      <c r="K307" t="s">
        <v>21</v>
      </c>
      <c r="L307">
        <v>47.305</v>
      </c>
      <c r="M307">
        <v>3.5605000000000002</v>
      </c>
      <c r="N307">
        <v>53.717999999999996</v>
      </c>
      <c r="O307">
        <v>1.6154999999999999</v>
      </c>
      <c r="P307"/>
    </row>
    <row r="308" spans="2:16" x14ac:dyDescent="0.25">
      <c r="B308" t="s">
        <v>434</v>
      </c>
      <c r="C308" t="s">
        <v>19</v>
      </c>
      <c r="D308">
        <v>3.3</v>
      </c>
      <c r="E308">
        <v>33</v>
      </c>
      <c r="F308">
        <v>1</v>
      </c>
      <c r="G308" t="s">
        <v>16</v>
      </c>
      <c r="H308" t="s">
        <v>14</v>
      </c>
      <c r="I308">
        <v>100</v>
      </c>
      <c r="J308">
        <v>500</v>
      </c>
      <c r="K308" t="s">
        <v>21</v>
      </c>
      <c r="L308">
        <v>579.35</v>
      </c>
      <c r="M308">
        <v>0.22997000000000001</v>
      </c>
      <c r="N308">
        <v>579.35</v>
      </c>
      <c r="O308">
        <v>0.22989999999999999</v>
      </c>
      <c r="P308"/>
    </row>
    <row r="309" spans="2:16" x14ac:dyDescent="0.25">
      <c r="B309" t="s">
        <v>435</v>
      </c>
      <c r="C309" t="s">
        <v>19</v>
      </c>
      <c r="D309">
        <v>33</v>
      </c>
      <c r="E309">
        <v>330</v>
      </c>
      <c r="F309">
        <v>1E-3</v>
      </c>
      <c r="G309" t="s">
        <v>16</v>
      </c>
      <c r="H309" t="s">
        <v>14</v>
      </c>
      <c r="I309">
        <v>10</v>
      </c>
      <c r="J309">
        <v>45</v>
      </c>
      <c r="K309" t="s">
        <v>21</v>
      </c>
      <c r="L309">
        <v>3.5</v>
      </c>
      <c r="M309">
        <v>0.57999999999999996</v>
      </c>
      <c r="N309">
        <v>3.4803999999999999</v>
      </c>
      <c r="O309">
        <v>0.57730999999999999</v>
      </c>
      <c r="P309"/>
    </row>
    <row r="310" spans="2:16" x14ac:dyDescent="0.25">
      <c r="B310" t="s">
        <v>436</v>
      </c>
      <c r="C310" t="s">
        <v>19</v>
      </c>
      <c r="D310">
        <v>33</v>
      </c>
      <c r="E310">
        <v>330</v>
      </c>
      <c r="F310">
        <v>0.01</v>
      </c>
      <c r="G310" t="s">
        <v>16</v>
      </c>
      <c r="H310" t="s">
        <v>14</v>
      </c>
      <c r="I310">
        <v>10</v>
      </c>
      <c r="J310">
        <v>45</v>
      </c>
      <c r="K310" t="s">
        <v>21</v>
      </c>
      <c r="L310">
        <v>4.3065999999999995</v>
      </c>
      <c r="M310">
        <v>0.57508999999999999</v>
      </c>
      <c r="N310">
        <v>4.2789999999999999</v>
      </c>
      <c r="O310">
        <v>0.57515000000000005</v>
      </c>
      <c r="P310"/>
    </row>
    <row r="311" spans="2:16" x14ac:dyDescent="0.25">
      <c r="B311" t="s">
        <v>437</v>
      </c>
      <c r="C311" t="s">
        <v>19</v>
      </c>
      <c r="D311">
        <v>33</v>
      </c>
      <c r="E311">
        <v>330</v>
      </c>
      <c r="F311">
        <v>0.1</v>
      </c>
      <c r="G311" t="s">
        <v>16</v>
      </c>
      <c r="H311" t="s">
        <v>14</v>
      </c>
      <c r="I311">
        <v>10</v>
      </c>
      <c r="J311">
        <v>45</v>
      </c>
      <c r="K311" t="s">
        <v>21</v>
      </c>
      <c r="L311">
        <v>46.675999999999995</v>
      </c>
      <c r="M311">
        <v>0.47221999999999997</v>
      </c>
      <c r="N311">
        <v>46.637</v>
      </c>
      <c r="O311">
        <v>0.47223999999999999</v>
      </c>
      <c r="P311"/>
    </row>
    <row r="312" spans="2:16" x14ac:dyDescent="0.25">
      <c r="B312" t="s">
        <v>438</v>
      </c>
      <c r="C312" t="s">
        <v>19</v>
      </c>
      <c r="D312">
        <v>33</v>
      </c>
      <c r="E312">
        <v>330</v>
      </c>
      <c r="F312">
        <v>1</v>
      </c>
      <c r="G312" t="s">
        <v>16</v>
      </c>
      <c r="H312" t="s">
        <v>14</v>
      </c>
      <c r="I312">
        <v>10</v>
      </c>
      <c r="J312">
        <v>45</v>
      </c>
      <c r="K312" t="s">
        <v>21</v>
      </c>
      <c r="L312">
        <v>576.99</v>
      </c>
      <c r="M312">
        <v>0.10496</v>
      </c>
      <c r="N312">
        <v>576.98</v>
      </c>
      <c r="O312">
        <v>0.10485999999999999</v>
      </c>
      <c r="P312"/>
    </row>
    <row r="313" spans="2:16" x14ac:dyDescent="0.25">
      <c r="B313" t="s">
        <v>439</v>
      </c>
      <c r="C313" t="s">
        <v>19</v>
      </c>
      <c r="D313">
        <v>33</v>
      </c>
      <c r="E313">
        <v>330</v>
      </c>
      <c r="F313">
        <v>10</v>
      </c>
      <c r="G313" t="s">
        <v>16</v>
      </c>
      <c r="H313" t="s">
        <v>14</v>
      </c>
      <c r="I313">
        <v>10</v>
      </c>
      <c r="J313">
        <v>45</v>
      </c>
      <c r="K313" t="s">
        <v>21</v>
      </c>
      <c r="L313">
        <v>5799.7000000000007</v>
      </c>
      <c r="M313">
        <v>1.0813E-2</v>
      </c>
      <c r="N313">
        <v>5799.7000000000007</v>
      </c>
      <c r="O313">
        <v>1.0773E-2</v>
      </c>
      <c r="P313"/>
    </row>
    <row r="314" spans="2:16" x14ac:dyDescent="0.25">
      <c r="B314" t="s">
        <v>440</v>
      </c>
      <c r="C314" t="s">
        <v>19</v>
      </c>
      <c r="D314">
        <v>33</v>
      </c>
      <c r="E314">
        <v>330</v>
      </c>
      <c r="F314">
        <v>1E-3</v>
      </c>
      <c r="G314" t="s">
        <v>16</v>
      </c>
      <c r="H314" t="s">
        <v>14</v>
      </c>
      <c r="I314">
        <v>4.4999999999999998E-2</v>
      </c>
      <c r="J314">
        <v>10</v>
      </c>
      <c r="K314" t="s">
        <v>21</v>
      </c>
      <c r="L314">
        <v>12</v>
      </c>
      <c r="M314">
        <v>0.92</v>
      </c>
      <c r="N314">
        <v>10.401</v>
      </c>
      <c r="O314">
        <v>0.92374000000000001</v>
      </c>
      <c r="P314"/>
    </row>
    <row r="315" spans="2:16" x14ac:dyDescent="0.25">
      <c r="B315" t="s">
        <v>441</v>
      </c>
      <c r="C315" t="s">
        <v>19</v>
      </c>
      <c r="D315">
        <v>33</v>
      </c>
      <c r="E315">
        <v>330</v>
      </c>
      <c r="F315">
        <v>0.01</v>
      </c>
      <c r="G315" t="s">
        <v>16</v>
      </c>
      <c r="H315" t="s">
        <v>14</v>
      </c>
      <c r="I315">
        <v>4.4999999999999998E-2</v>
      </c>
      <c r="J315">
        <v>10</v>
      </c>
      <c r="K315" t="s">
        <v>21</v>
      </c>
      <c r="L315">
        <v>12</v>
      </c>
      <c r="M315">
        <v>0.92245999999999995</v>
      </c>
      <c r="N315">
        <v>10.846</v>
      </c>
      <c r="O315">
        <v>0.92254999999999998</v>
      </c>
      <c r="P315"/>
    </row>
    <row r="316" spans="2:16" x14ac:dyDescent="0.25">
      <c r="B316" t="s">
        <v>442</v>
      </c>
      <c r="C316" t="s">
        <v>19</v>
      </c>
      <c r="D316">
        <v>33</v>
      </c>
      <c r="E316">
        <v>330</v>
      </c>
      <c r="F316">
        <v>0.1</v>
      </c>
      <c r="G316" t="s">
        <v>16</v>
      </c>
      <c r="H316" t="s">
        <v>14</v>
      </c>
      <c r="I316">
        <v>4.4999999999999998E-2</v>
      </c>
      <c r="J316">
        <v>10</v>
      </c>
      <c r="K316" t="s">
        <v>21</v>
      </c>
      <c r="L316">
        <v>43.33</v>
      </c>
      <c r="M316">
        <v>0.84014</v>
      </c>
      <c r="N316">
        <v>43.23</v>
      </c>
      <c r="O316">
        <v>0.84028999999999998</v>
      </c>
      <c r="P316"/>
    </row>
    <row r="317" spans="2:16" x14ac:dyDescent="0.25">
      <c r="B317" t="s">
        <v>443</v>
      </c>
      <c r="C317" t="s">
        <v>19</v>
      </c>
      <c r="D317">
        <v>33</v>
      </c>
      <c r="E317">
        <v>330</v>
      </c>
      <c r="F317">
        <v>1</v>
      </c>
      <c r="G317" t="s">
        <v>16</v>
      </c>
      <c r="H317" t="s">
        <v>14</v>
      </c>
      <c r="I317">
        <v>4.4999999999999998E-2</v>
      </c>
      <c r="J317">
        <v>10</v>
      </c>
      <c r="K317" t="s">
        <v>21</v>
      </c>
      <c r="L317">
        <v>572.74</v>
      </c>
      <c r="M317">
        <v>0.26512999999999998</v>
      </c>
      <c r="N317">
        <v>572.70000000000005</v>
      </c>
      <c r="O317">
        <v>0.26495999999999997</v>
      </c>
      <c r="P317"/>
    </row>
    <row r="318" spans="2:16" x14ac:dyDescent="0.25">
      <c r="B318" t="s">
        <v>444</v>
      </c>
      <c r="C318" t="s">
        <v>19</v>
      </c>
      <c r="D318">
        <v>33</v>
      </c>
      <c r="E318">
        <v>330</v>
      </c>
      <c r="F318">
        <v>10</v>
      </c>
      <c r="G318" t="s">
        <v>16</v>
      </c>
      <c r="H318" t="s">
        <v>14</v>
      </c>
      <c r="I318">
        <v>4.4999999999999998E-2</v>
      </c>
      <c r="J318">
        <v>10</v>
      </c>
      <c r="K318" t="s">
        <v>21</v>
      </c>
      <c r="L318">
        <v>5799.2000000000007</v>
      </c>
      <c r="M318">
        <v>2.8424999999999999E-2</v>
      </c>
      <c r="N318">
        <v>5799.2000000000007</v>
      </c>
      <c r="O318">
        <v>2.8337999999999999E-2</v>
      </c>
      <c r="P318"/>
    </row>
    <row r="319" spans="2:16" x14ac:dyDescent="0.25">
      <c r="B319" t="s">
        <v>435</v>
      </c>
      <c r="C319" t="s">
        <v>19</v>
      </c>
      <c r="D319">
        <v>33</v>
      </c>
      <c r="E319">
        <v>330</v>
      </c>
      <c r="F319">
        <v>1E-3</v>
      </c>
      <c r="G319" t="s">
        <v>16</v>
      </c>
      <c r="H319" t="s">
        <v>14</v>
      </c>
      <c r="I319">
        <v>10</v>
      </c>
      <c r="J319">
        <v>20</v>
      </c>
      <c r="K319" t="s">
        <v>21</v>
      </c>
      <c r="L319">
        <v>24</v>
      </c>
      <c r="M319">
        <v>1</v>
      </c>
      <c r="N319">
        <v>10.403</v>
      </c>
      <c r="O319">
        <v>1.0391999999999999</v>
      </c>
      <c r="P319"/>
    </row>
    <row r="320" spans="2:16" x14ac:dyDescent="0.25">
      <c r="B320" t="s">
        <v>436</v>
      </c>
      <c r="C320" t="s">
        <v>19</v>
      </c>
      <c r="D320">
        <v>33</v>
      </c>
      <c r="E320">
        <v>330</v>
      </c>
      <c r="F320">
        <v>0.01</v>
      </c>
      <c r="G320" t="s">
        <v>16</v>
      </c>
      <c r="H320" t="s">
        <v>14</v>
      </c>
      <c r="I320">
        <v>10</v>
      </c>
      <c r="J320">
        <v>20</v>
      </c>
      <c r="K320" t="s">
        <v>21</v>
      </c>
      <c r="L320">
        <v>24</v>
      </c>
      <c r="M320">
        <v>1.0324</v>
      </c>
      <c r="N320">
        <v>10.814</v>
      </c>
      <c r="O320">
        <v>1.0381</v>
      </c>
      <c r="P320"/>
    </row>
    <row r="321" spans="2:16" x14ac:dyDescent="0.25">
      <c r="B321" t="s">
        <v>437</v>
      </c>
      <c r="C321" t="s">
        <v>19</v>
      </c>
      <c r="D321">
        <v>33</v>
      </c>
      <c r="E321">
        <v>330</v>
      </c>
      <c r="F321">
        <v>0.1</v>
      </c>
      <c r="G321" t="s">
        <v>16</v>
      </c>
      <c r="H321" t="s">
        <v>14</v>
      </c>
      <c r="I321">
        <v>10</v>
      </c>
      <c r="J321">
        <v>20</v>
      </c>
      <c r="K321" t="s">
        <v>21</v>
      </c>
      <c r="L321">
        <v>41.667999999999999</v>
      </c>
      <c r="M321">
        <v>0.95892999999999995</v>
      </c>
      <c r="N321">
        <v>41.571999999999996</v>
      </c>
      <c r="O321">
        <v>0.95908000000000004</v>
      </c>
      <c r="P321"/>
    </row>
    <row r="322" spans="2:16" x14ac:dyDescent="0.25">
      <c r="B322" t="s">
        <v>438</v>
      </c>
      <c r="C322" t="s">
        <v>19</v>
      </c>
      <c r="D322">
        <v>33</v>
      </c>
      <c r="E322">
        <v>330</v>
      </c>
      <c r="F322">
        <v>1</v>
      </c>
      <c r="G322" t="s">
        <v>16</v>
      </c>
      <c r="H322" t="s">
        <v>14</v>
      </c>
      <c r="I322">
        <v>10</v>
      </c>
      <c r="J322">
        <v>20</v>
      </c>
      <c r="K322" t="s">
        <v>21</v>
      </c>
      <c r="L322">
        <v>570.92999999999995</v>
      </c>
      <c r="M322">
        <v>0.32823000000000002</v>
      </c>
      <c r="N322">
        <v>570.89</v>
      </c>
      <c r="O322">
        <v>0.32806000000000002</v>
      </c>
      <c r="P322"/>
    </row>
    <row r="323" spans="2:16" x14ac:dyDescent="0.25">
      <c r="B323" t="s">
        <v>439</v>
      </c>
      <c r="C323" t="s">
        <v>19</v>
      </c>
      <c r="D323">
        <v>33</v>
      </c>
      <c r="E323">
        <v>330</v>
      </c>
      <c r="F323">
        <v>10</v>
      </c>
      <c r="G323" t="s">
        <v>16</v>
      </c>
      <c r="H323" t="s">
        <v>14</v>
      </c>
      <c r="I323">
        <v>10</v>
      </c>
      <c r="J323">
        <v>20</v>
      </c>
      <c r="K323" t="s">
        <v>21</v>
      </c>
      <c r="L323">
        <v>5799</v>
      </c>
      <c r="M323">
        <v>3.5713000000000002E-2</v>
      </c>
      <c r="N323">
        <v>5799</v>
      </c>
      <c r="O323">
        <v>3.5624999999999997E-2</v>
      </c>
      <c r="P323"/>
    </row>
    <row r="324" spans="2:16" x14ac:dyDescent="0.25">
      <c r="B324" t="s">
        <v>445</v>
      </c>
      <c r="C324" t="s">
        <v>19</v>
      </c>
      <c r="D324">
        <v>33</v>
      </c>
      <c r="E324">
        <v>330</v>
      </c>
      <c r="F324">
        <v>1E-3</v>
      </c>
      <c r="G324" t="s">
        <v>16</v>
      </c>
      <c r="H324" t="s">
        <v>14</v>
      </c>
      <c r="I324">
        <v>20</v>
      </c>
      <c r="J324">
        <v>50</v>
      </c>
      <c r="K324" t="s">
        <v>21</v>
      </c>
      <c r="L324">
        <v>22</v>
      </c>
      <c r="M324">
        <v>1.4</v>
      </c>
      <c r="N324">
        <v>10.406000000000001</v>
      </c>
      <c r="O324">
        <v>1.3855999999999999</v>
      </c>
      <c r="P324"/>
    </row>
    <row r="325" spans="2:16" x14ac:dyDescent="0.25">
      <c r="B325" t="s">
        <v>446</v>
      </c>
      <c r="C325" t="s">
        <v>19</v>
      </c>
      <c r="D325">
        <v>33</v>
      </c>
      <c r="E325">
        <v>330</v>
      </c>
      <c r="F325">
        <v>0.01</v>
      </c>
      <c r="G325" t="s">
        <v>16</v>
      </c>
      <c r="H325" t="s">
        <v>14</v>
      </c>
      <c r="I325">
        <v>20</v>
      </c>
      <c r="J325">
        <v>50</v>
      </c>
      <c r="K325" t="s">
        <v>21</v>
      </c>
      <c r="L325">
        <v>22</v>
      </c>
      <c r="M325">
        <v>1.4</v>
      </c>
      <c r="N325">
        <v>10.74</v>
      </c>
      <c r="O325">
        <v>1.3847</v>
      </c>
      <c r="P325"/>
    </row>
    <row r="326" spans="2:16" x14ac:dyDescent="0.25">
      <c r="B326" t="s">
        <v>447</v>
      </c>
      <c r="C326" t="s">
        <v>19</v>
      </c>
      <c r="D326">
        <v>33</v>
      </c>
      <c r="E326">
        <v>330</v>
      </c>
      <c r="F326">
        <v>0.1</v>
      </c>
      <c r="G326" t="s">
        <v>16</v>
      </c>
      <c r="H326" t="s">
        <v>14</v>
      </c>
      <c r="I326">
        <v>20</v>
      </c>
      <c r="J326">
        <v>50</v>
      </c>
      <c r="K326" t="s">
        <v>21</v>
      </c>
      <c r="L326">
        <v>35.989999999999995</v>
      </c>
      <c r="M326">
        <v>1.3575999999999999</v>
      </c>
      <c r="N326">
        <v>37.32</v>
      </c>
      <c r="O326">
        <v>1.3149</v>
      </c>
      <c r="P326"/>
    </row>
    <row r="327" spans="2:16" x14ac:dyDescent="0.25">
      <c r="B327" t="s">
        <v>448</v>
      </c>
      <c r="C327" t="s">
        <v>19</v>
      </c>
      <c r="D327">
        <v>33</v>
      </c>
      <c r="E327">
        <v>330</v>
      </c>
      <c r="F327">
        <v>1</v>
      </c>
      <c r="G327" t="s">
        <v>16</v>
      </c>
      <c r="H327" t="s">
        <v>14</v>
      </c>
      <c r="I327">
        <v>20</v>
      </c>
      <c r="J327">
        <v>50</v>
      </c>
      <c r="K327" t="s">
        <v>21</v>
      </c>
      <c r="L327">
        <v>564.71</v>
      </c>
      <c r="M327">
        <v>0.54674999999999996</v>
      </c>
      <c r="N327">
        <v>564.66999999999996</v>
      </c>
      <c r="O327">
        <v>0.54661000000000004</v>
      </c>
      <c r="P327"/>
    </row>
    <row r="328" spans="2:16" x14ac:dyDescent="0.25">
      <c r="B328" t="s">
        <v>449</v>
      </c>
      <c r="C328" t="s">
        <v>19</v>
      </c>
      <c r="D328">
        <v>33</v>
      </c>
      <c r="E328">
        <v>330</v>
      </c>
      <c r="F328">
        <v>10</v>
      </c>
      <c r="G328" t="s">
        <v>16</v>
      </c>
      <c r="H328" t="s">
        <v>14</v>
      </c>
      <c r="I328">
        <v>20</v>
      </c>
      <c r="J328">
        <v>50</v>
      </c>
      <c r="K328" t="s">
        <v>21</v>
      </c>
      <c r="L328">
        <v>5798.2000000000007</v>
      </c>
      <c r="M328">
        <v>6.2550999999999995E-2</v>
      </c>
      <c r="N328">
        <v>5798.2000000000007</v>
      </c>
      <c r="O328">
        <v>6.2462999999999998E-2</v>
      </c>
      <c r="P328"/>
    </row>
    <row r="329" spans="2:16" x14ac:dyDescent="0.25">
      <c r="B329" t="s">
        <v>450</v>
      </c>
      <c r="C329" t="s">
        <v>19</v>
      </c>
      <c r="D329">
        <v>33</v>
      </c>
      <c r="E329">
        <v>330</v>
      </c>
      <c r="F329">
        <v>1E-3</v>
      </c>
      <c r="G329" t="s">
        <v>16</v>
      </c>
      <c r="H329" t="s">
        <v>14</v>
      </c>
      <c r="I329">
        <v>50</v>
      </c>
      <c r="J329">
        <v>100</v>
      </c>
      <c r="K329" t="s">
        <v>21</v>
      </c>
      <c r="L329">
        <v>93</v>
      </c>
      <c r="M329">
        <v>2.8</v>
      </c>
      <c r="N329">
        <v>92.376999999999995</v>
      </c>
      <c r="O329">
        <v>2.7713000000000001</v>
      </c>
      <c r="P329"/>
    </row>
    <row r="330" spans="2:16" x14ac:dyDescent="0.25">
      <c r="B330" t="s">
        <v>451</v>
      </c>
      <c r="C330" t="s">
        <v>19</v>
      </c>
      <c r="D330">
        <v>33</v>
      </c>
      <c r="E330">
        <v>330</v>
      </c>
      <c r="F330">
        <v>0.01</v>
      </c>
      <c r="G330" t="s">
        <v>16</v>
      </c>
      <c r="H330" t="s">
        <v>14</v>
      </c>
      <c r="I330">
        <v>50</v>
      </c>
      <c r="J330">
        <v>100</v>
      </c>
      <c r="K330" t="s">
        <v>21</v>
      </c>
      <c r="L330">
        <v>93</v>
      </c>
      <c r="M330">
        <v>2.7709999999999999</v>
      </c>
      <c r="N330">
        <v>92.486000000000004</v>
      </c>
      <c r="O330">
        <v>2.7709999999999999</v>
      </c>
      <c r="P330"/>
    </row>
    <row r="331" spans="2:16" x14ac:dyDescent="0.25">
      <c r="B331" t="s">
        <v>452</v>
      </c>
      <c r="C331" t="s">
        <v>19</v>
      </c>
      <c r="D331">
        <v>33</v>
      </c>
      <c r="E331">
        <v>330</v>
      </c>
      <c r="F331">
        <v>0.1</v>
      </c>
      <c r="G331" t="s">
        <v>16</v>
      </c>
      <c r="H331" t="s">
        <v>14</v>
      </c>
      <c r="I331">
        <v>50</v>
      </c>
      <c r="J331">
        <v>100</v>
      </c>
      <c r="K331" t="s">
        <v>21</v>
      </c>
      <c r="L331">
        <v>102.21000000000001</v>
      </c>
      <c r="M331">
        <v>2.7467000000000001</v>
      </c>
      <c r="N331">
        <v>102.13000000000001</v>
      </c>
      <c r="O331">
        <v>2.7467999999999999</v>
      </c>
      <c r="P331"/>
    </row>
    <row r="332" spans="2:16" x14ac:dyDescent="0.25">
      <c r="B332" t="s">
        <v>453</v>
      </c>
      <c r="C332" t="s">
        <v>19</v>
      </c>
      <c r="D332">
        <v>33</v>
      </c>
      <c r="E332">
        <v>330</v>
      </c>
      <c r="F332">
        <v>1</v>
      </c>
      <c r="G332" t="s">
        <v>16</v>
      </c>
      <c r="H332" t="s">
        <v>14</v>
      </c>
      <c r="I332">
        <v>50</v>
      </c>
      <c r="J332">
        <v>100</v>
      </c>
      <c r="K332" t="s">
        <v>21</v>
      </c>
      <c r="L332">
        <v>547.03</v>
      </c>
      <c r="M332">
        <v>1.8640000000000001</v>
      </c>
      <c r="N332">
        <v>546.92999999999995</v>
      </c>
      <c r="O332">
        <v>1.8638999999999999</v>
      </c>
      <c r="P332"/>
    </row>
    <row r="333" spans="2:16" x14ac:dyDescent="0.25">
      <c r="B333" t="s">
        <v>454</v>
      </c>
      <c r="C333" t="s">
        <v>19</v>
      </c>
      <c r="D333">
        <v>33</v>
      </c>
      <c r="E333">
        <v>330</v>
      </c>
      <c r="F333">
        <v>10</v>
      </c>
      <c r="G333" t="s">
        <v>16</v>
      </c>
      <c r="H333" t="s">
        <v>14</v>
      </c>
      <c r="I333">
        <v>50</v>
      </c>
      <c r="J333">
        <v>100</v>
      </c>
      <c r="K333" t="s">
        <v>21</v>
      </c>
      <c r="L333">
        <v>5793.6</v>
      </c>
      <c r="M333">
        <v>0.28251999999999999</v>
      </c>
      <c r="N333">
        <v>5793.6</v>
      </c>
      <c r="O333">
        <v>0.28228999999999999</v>
      </c>
      <c r="P333"/>
    </row>
    <row r="334" spans="2:16" x14ac:dyDescent="0.25">
      <c r="B334" t="s">
        <v>455</v>
      </c>
      <c r="C334" t="s">
        <v>19</v>
      </c>
      <c r="D334">
        <v>330</v>
      </c>
      <c r="E334">
        <v>1020</v>
      </c>
      <c r="F334">
        <v>1E-3</v>
      </c>
      <c r="G334" t="s">
        <v>16</v>
      </c>
      <c r="H334" t="s">
        <v>14</v>
      </c>
      <c r="I334">
        <v>4.4999999999999998E-2</v>
      </c>
      <c r="J334">
        <v>1</v>
      </c>
      <c r="K334" t="s">
        <v>21</v>
      </c>
      <c r="L334">
        <v>24</v>
      </c>
      <c r="M334">
        <v>0.57999999999999996</v>
      </c>
      <c r="N334">
        <v>23.302</v>
      </c>
      <c r="O334">
        <v>0.57720000000000005</v>
      </c>
      <c r="P334"/>
    </row>
    <row r="335" spans="2:16" x14ac:dyDescent="0.25">
      <c r="B335" t="s">
        <v>456</v>
      </c>
      <c r="C335" t="s">
        <v>19</v>
      </c>
      <c r="D335">
        <v>330</v>
      </c>
      <c r="E335">
        <v>1020</v>
      </c>
      <c r="F335">
        <v>0.01</v>
      </c>
      <c r="G335" t="s">
        <v>16</v>
      </c>
      <c r="H335" t="s">
        <v>14</v>
      </c>
      <c r="I335">
        <v>4.4999999999999998E-2</v>
      </c>
      <c r="J335">
        <v>1</v>
      </c>
      <c r="K335" t="s">
        <v>21</v>
      </c>
      <c r="L335">
        <v>33.347999999999999</v>
      </c>
      <c r="M335">
        <v>0.57020000000000004</v>
      </c>
      <c r="N335">
        <v>33.312999999999995</v>
      </c>
      <c r="O335">
        <v>0.57004999999999995</v>
      </c>
      <c r="P335"/>
    </row>
    <row r="336" spans="2:16" x14ac:dyDescent="0.25">
      <c r="B336" t="s">
        <v>457</v>
      </c>
      <c r="C336" t="s">
        <v>19</v>
      </c>
      <c r="D336">
        <v>330</v>
      </c>
      <c r="E336">
        <v>1020</v>
      </c>
      <c r="F336">
        <v>0.1</v>
      </c>
      <c r="G336" t="s">
        <v>16</v>
      </c>
      <c r="H336" t="s">
        <v>14</v>
      </c>
      <c r="I336">
        <v>4.4999999999999998E-2</v>
      </c>
      <c r="J336">
        <v>1</v>
      </c>
      <c r="K336" t="s">
        <v>21</v>
      </c>
      <c r="L336">
        <v>510.39</v>
      </c>
      <c r="M336">
        <v>0.32680999999999999</v>
      </c>
      <c r="N336">
        <v>510.48</v>
      </c>
      <c r="O336">
        <v>0.32618999999999998</v>
      </c>
      <c r="P336"/>
    </row>
    <row r="337" spans="2:16" x14ac:dyDescent="0.25">
      <c r="B337" t="s">
        <v>458</v>
      </c>
      <c r="C337" t="s">
        <v>19</v>
      </c>
      <c r="D337">
        <v>330</v>
      </c>
      <c r="E337">
        <v>1020</v>
      </c>
      <c r="F337">
        <v>1</v>
      </c>
      <c r="G337" t="s">
        <v>16</v>
      </c>
      <c r="H337" t="s">
        <v>14</v>
      </c>
      <c r="I337">
        <v>4.4999999999999998E-2</v>
      </c>
      <c r="J337">
        <v>1</v>
      </c>
      <c r="K337" t="s">
        <v>21</v>
      </c>
      <c r="L337">
        <v>5790.4000000000005</v>
      </c>
      <c r="M337">
        <v>4.1348000000000003E-2</v>
      </c>
      <c r="N337">
        <v>5790.4000000000005</v>
      </c>
      <c r="O337">
        <v>4.0965000000000001E-2</v>
      </c>
      <c r="P337"/>
    </row>
    <row r="338" spans="2:16" x14ac:dyDescent="0.25">
      <c r="B338" t="s">
        <v>459</v>
      </c>
      <c r="C338" t="s">
        <v>19</v>
      </c>
      <c r="D338">
        <v>330</v>
      </c>
      <c r="E338">
        <v>1020</v>
      </c>
      <c r="F338">
        <v>10</v>
      </c>
      <c r="G338" t="s">
        <v>16</v>
      </c>
      <c r="H338" t="s">
        <v>14</v>
      </c>
      <c r="I338">
        <v>4.4999999999999998E-2</v>
      </c>
      <c r="J338">
        <v>1</v>
      </c>
      <c r="K338" t="s">
        <v>21</v>
      </c>
      <c r="L338">
        <v>57999</v>
      </c>
      <c r="M338">
        <v>4.2633999999999997E-3</v>
      </c>
      <c r="N338">
        <v>57999</v>
      </c>
      <c r="O338">
        <v>4.1091000000000001E-3</v>
      </c>
      <c r="P338"/>
    </row>
    <row r="339" spans="2:16" x14ac:dyDescent="0.25">
      <c r="B339" t="s">
        <v>460</v>
      </c>
      <c r="C339" t="s">
        <v>19</v>
      </c>
      <c r="D339">
        <v>330</v>
      </c>
      <c r="E339">
        <v>1020</v>
      </c>
      <c r="F339">
        <v>1E-3</v>
      </c>
      <c r="G339" t="s">
        <v>16</v>
      </c>
      <c r="H339" t="s">
        <v>14</v>
      </c>
      <c r="I339">
        <v>1</v>
      </c>
      <c r="J339">
        <v>5</v>
      </c>
      <c r="K339" t="s">
        <v>21</v>
      </c>
      <c r="L339">
        <v>27</v>
      </c>
      <c r="M339">
        <v>0.92</v>
      </c>
      <c r="N339">
        <v>23.231000000000002</v>
      </c>
      <c r="O339">
        <v>0.92366000000000004</v>
      </c>
      <c r="P339"/>
    </row>
    <row r="340" spans="2:16" x14ac:dyDescent="0.25">
      <c r="B340" t="s">
        <v>461</v>
      </c>
      <c r="C340" t="s">
        <v>19</v>
      </c>
      <c r="D340">
        <v>330</v>
      </c>
      <c r="E340">
        <v>1020</v>
      </c>
      <c r="F340">
        <v>0.01</v>
      </c>
      <c r="G340" t="s">
        <v>16</v>
      </c>
      <c r="H340" t="s">
        <v>14</v>
      </c>
      <c r="I340">
        <v>1</v>
      </c>
      <c r="J340">
        <v>5</v>
      </c>
      <c r="K340" t="s">
        <v>21</v>
      </c>
      <c r="L340">
        <v>29.878</v>
      </c>
      <c r="M340">
        <v>0.91895000000000004</v>
      </c>
      <c r="N340">
        <v>29.852</v>
      </c>
      <c r="O340">
        <v>0.91886000000000001</v>
      </c>
      <c r="P340"/>
    </row>
    <row r="341" spans="2:16" x14ac:dyDescent="0.25">
      <c r="B341" t="s">
        <v>462</v>
      </c>
      <c r="C341" t="s">
        <v>19</v>
      </c>
      <c r="D341">
        <v>330</v>
      </c>
      <c r="E341">
        <v>1020</v>
      </c>
      <c r="F341">
        <v>0.1</v>
      </c>
      <c r="G341" t="s">
        <v>16</v>
      </c>
      <c r="H341" t="s">
        <v>14</v>
      </c>
      <c r="I341">
        <v>1</v>
      </c>
      <c r="J341">
        <v>5</v>
      </c>
      <c r="K341" t="s">
        <v>21</v>
      </c>
      <c r="L341">
        <v>446.34999999999997</v>
      </c>
      <c r="M341">
        <v>0.66691</v>
      </c>
      <c r="N341">
        <v>446.38</v>
      </c>
      <c r="O341">
        <v>0.66647999999999996</v>
      </c>
      <c r="P341"/>
    </row>
    <row r="342" spans="2:16" x14ac:dyDescent="0.25">
      <c r="B342" t="s">
        <v>463</v>
      </c>
      <c r="C342" t="s">
        <v>19</v>
      </c>
      <c r="D342">
        <v>330</v>
      </c>
      <c r="E342">
        <v>1020</v>
      </c>
      <c r="F342">
        <v>1</v>
      </c>
      <c r="G342" t="s">
        <v>16</v>
      </c>
      <c r="H342" t="s">
        <v>14</v>
      </c>
      <c r="I342">
        <v>1</v>
      </c>
      <c r="J342">
        <v>5</v>
      </c>
      <c r="K342" t="s">
        <v>21</v>
      </c>
      <c r="L342">
        <v>5775.5</v>
      </c>
      <c r="M342">
        <v>0.10258</v>
      </c>
      <c r="N342">
        <v>5775.6</v>
      </c>
      <c r="O342">
        <v>0.1022</v>
      </c>
      <c r="P342"/>
    </row>
    <row r="343" spans="2:16" x14ac:dyDescent="0.25">
      <c r="B343" t="s">
        <v>464</v>
      </c>
      <c r="C343" t="s">
        <v>19</v>
      </c>
      <c r="D343">
        <v>330</v>
      </c>
      <c r="E343">
        <v>1020</v>
      </c>
      <c r="F343">
        <v>10</v>
      </c>
      <c r="G343" t="s">
        <v>16</v>
      </c>
      <c r="H343" t="s">
        <v>14</v>
      </c>
      <c r="I343">
        <v>1</v>
      </c>
      <c r="J343">
        <v>5</v>
      </c>
      <c r="K343" t="s">
        <v>21</v>
      </c>
      <c r="L343">
        <v>57998</v>
      </c>
      <c r="M343">
        <v>1.0451999999999999E-2</v>
      </c>
      <c r="N343">
        <v>57998</v>
      </c>
      <c r="O343">
        <v>1.0298E-2</v>
      </c>
      <c r="P343"/>
    </row>
    <row r="344" spans="2:16" x14ac:dyDescent="0.25">
      <c r="B344" t="s">
        <v>465</v>
      </c>
      <c r="C344" t="s">
        <v>19</v>
      </c>
      <c r="D344">
        <v>330</v>
      </c>
      <c r="E344">
        <v>1020</v>
      </c>
      <c r="F344">
        <v>1E-3</v>
      </c>
      <c r="G344" t="s">
        <v>16</v>
      </c>
      <c r="H344" t="s">
        <v>14</v>
      </c>
      <c r="I344">
        <v>5</v>
      </c>
      <c r="J344">
        <v>10</v>
      </c>
      <c r="K344" t="s">
        <v>21</v>
      </c>
      <c r="L344">
        <v>64</v>
      </c>
      <c r="M344">
        <v>1</v>
      </c>
      <c r="N344">
        <v>23.257999999999999</v>
      </c>
      <c r="O344">
        <v>1.0390999999999999</v>
      </c>
      <c r="P344"/>
    </row>
    <row r="345" spans="2:16" x14ac:dyDescent="0.25">
      <c r="B345" t="s">
        <v>466</v>
      </c>
      <c r="C345" t="s">
        <v>19</v>
      </c>
      <c r="D345">
        <v>330</v>
      </c>
      <c r="E345">
        <v>1020</v>
      </c>
      <c r="F345">
        <v>0.01</v>
      </c>
      <c r="G345" t="s">
        <v>16</v>
      </c>
      <c r="H345" t="s">
        <v>14</v>
      </c>
      <c r="I345">
        <v>5</v>
      </c>
      <c r="J345">
        <v>10</v>
      </c>
      <c r="K345" t="s">
        <v>21</v>
      </c>
      <c r="L345">
        <v>64</v>
      </c>
      <c r="M345">
        <v>1.0348999999999999</v>
      </c>
      <c r="N345">
        <v>29.181000000000001</v>
      </c>
      <c r="O345">
        <v>1.0347999999999999</v>
      </c>
      <c r="P345"/>
    </row>
    <row r="346" spans="2:16" x14ac:dyDescent="0.25">
      <c r="B346" t="s">
        <v>467</v>
      </c>
      <c r="C346" t="s">
        <v>19</v>
      </c>
      <c r="D346">
        <v>330</v>
      </c>
      <c r="E346">
        <v>1020</v>
      </c>
      <c r="F346">
        <v>0.1</v>
      </c>
      <c r="G346" t="s">
        <v>16</v>
      </c>
      <c r="H346" t="s">
        <v>14</v>
      </c>
      <c r="I346">
        <v>5</v>
      </c>
      <c r="J346">
        <v>10</v>
      </c>
      <c r="K346" t="s">
        <v>21</v>
      </c>
      <c r="L346">
        <v>426.27</v>
      </c>
      <c r="M346">
        <v>0.78700999999999999</v>
      </c>
      <c r="N346">
        <v>426.28</v>
      </c>
      <c r="O346">
        <v>0.78663000000000005</v>
      </c>
      <c r="P346"/>
    </row>
    <row r="347" spans="2:16" x14ac:dyDescent="0.25">
      <c r="B347" t="s">
        <v>468</v>
      </c>
      <c r="C347" t="s">
        <v>19</v>
      </c>
      <c r="D347">
        <v>330</v>
      </c>
      <c r="E347">
        <v>1020</v>
      </c>
      <c r="F347">
        <v>1</v>
      </c>
      <c r="G347" t="s">
        <v>16</v>
      </c>
      <c r="H347" t="s">
        <v>14</v>
      </c>
      <c r="I347">
        <v>5</v>
      </c>
      <c r="J347">
        <v>10</v>
      </c>
      <c r="K347" t="s">
        <v>21</v>
      </c>
      <c r="L347">
        <v>5769</v>
      </c>
      <c r="M347">
        <v>0.12897</v>
      </c>
      <c r="N347">
        <v>5769.1</v>
      </c>
      <c r="O347">
        <v>0.12859000000000001</v>
      </c>
      <c r="P347"/>
    </row>
    <row r="348" spans="2:16" x14ac:dyDescent="0.25">
      <c r="B348" t="s">
        <v>469</v>
      </c>
      <c r="C348" t="s">
        <v>19</v>
      </c>
      <c r="D348">
        <v>330</v>
      </c>
      <c r="E348">
        <v>1020</v>
      </c>
      <c r="F348">
        <v>10</v>
      </c>
      <c r="G348" t="s">
        <v>16</v>
      </c>
      <c r="H348" t="s">
        <v>14</v>
      </c>
      <c r="I348">
        <v>5</v>
      </c>
      <c r="J348">
        <v>10</v>
      </c>
      <c r="K348" t="s">
        <v>21</v>
      </c>
      <c r="L348">
        <v>57997</v>
      </c>
      <c r="M348">
        <v>1.3136E-2</v>
      </c>
      <c r="N348">
        <v>57997</v>
      </c>
      <c r="O348">
        <v>1.2982E-2</v>
      </c>
      <c r="P348"/>
    </row>
    <row r="349" spans="2:16" x14ac:dyDescent="0.25">
      <c r="B349" t="s">
        <v>470</v>
      </c>
      <c r="C349" t="s">
        <v>103</v>
      </c>
      <c r="D349">
        <v>2.9E-5</v>
      </c>
      <c r="E349">
        <v>3.3E-4</v>
      </c>
      <c r="F349">
        <v>1E-8</v>
      </c>
      <c r="G349" t="s">
        <v>24</v>
      </c>
      <c r="H349" t="s">
        <v>22</v>
      </c>
      <c r="I349">
        <v>0.01</v>
      </c>
      <c r="J349">
        <v>0.02</v>
      </c>
      <c r="K349" t="s">
        <v>21</v>
      </c>
      <c r="L349">
        <v>0.25</v>
      </c>
      <c r="M349">
        <v>4600</v>
      </c>
      <c r="N349">
        <v>0.11567</v>
      </c>
      <c r="O349">
        <v>2308.9</v>
      </c>
      <c r="P349"/>
    </row>
    <row r="350" spans="2:16" x14ac:dyDescent="0.25">
      <c r="B350" t="s">
        <v>471</v>
      </c>
      <c r="C350" t="s">
        <v>103</v>
      </c>
      <c r="D350">
        <v>2.9E-5</v>
      </c>
      <c r="E350">
        <v>3.3E-4</v>
      </c>
      <c r="F350">
        <v>9.9999999999999995E-8</v>
      </c>
      <c r="G350" t="s">
        <v>24</v>
      </c>
      <c r="H350" t="s">
        <v>22</v>
      </c>
      <c r="I350">
        <v>0.01</v>
      </c>
      <c r="J350">
        <v>0.02</v>
      </c>
      <c r="K350" t="s">
        <v>21</v>
      </c>
      <c r="L350">
        <v>0.25</v>
      </c>
      <c r="M350">
        <v>4600</v>
      </c>
      <c r="N350">
        <v>0.12526000000000001</v>
      </c>
      <c r="O350">
        <v>2285.6</v>
      </c>
      <c r="P350"/>
    </row>
    <row r="351" spans="2:16" x14ac:dyDescent="0.25">
      <c r="B351" t="s">
        <v>472</v>
      </c>
      <c r="C351" t="s">
        <v>103</v>
      </c>
      <c r="D351">
        <v>2.9E-5</v>
      </c>
      <c r="E351">
        <v>3.3E-4</v>
      </c>
      <c r="F351">
        <v>9.9999999999999995E-7</v>
      </c>
      <c r="G351" t="s">
        <v>24</v>
      </c>
      <c r="H351" t="s">
        <v>22</v>
      </c>
      <c r="I351">
        <v>0.01</v>
      </c>
      <c r="J351">
        <v>0.02</v>
      </c>
      <c r="K351" t="s">
        <v>21</v>
      </c>
      <c r="L351">
        <v>0.49657000000000001</v>
      </c>
      <c r="M351">
        <v>3852.8</v>
      </c>
      <c r="N351">
        <v>0.56528999999999996</v>
      </c>
      <c r="O351">
        <v>1474.7</v>
      </c>
      <c r="P351"/>
    </row>
    <row r="352" spans="2:16" x14ac:dyDescent="0.25">
      <c r="B352" t="s">
        <v>473</v>
      </c>
      <c r="C352" t="s">
        <v>103</v>
      </c>
      <c r="D352">
        <v>2.9E-5</v>
      </c>
      <c r="E352">
        <v>3.3E-4</v>
      </c>
      <c r="F352">
        <v>9.9999999999999991E-6</v>
      </c>
      <c r="G352" t="s">
        <v>24</v>
      </c>
      <c r="H352" t="s">
        <v>22</v>
      </c>
      <c r="I352">
        <v>0.01</v>
      </c>
      <c r="J352">
        <v>0.02</v>
      </c>
      <c r="K352" t="s">
        <v>21</v>
      </c>
      <c r="L352">
        <v>5.7968999999999999</v>
      </c>
      <c r="M352">
        <v>210.33</v>
      </c>
      <c r="N352">
        <v>5.7968000000000002</v>
      </c>
      <c r="O352">
        <v>209.79000000000002</v>
      </c>
      <c r="P352"/>
    </row>
    <row r="353" spans="2:16" x14ac:dyDescent="0.25">
      <c r="B353" t="s">
        <v>474</v>
      </c>
      <c r="C353" t="s">
        <v>103</v>
      </c>
      <c r="D353">
        <v>2.9E-5</v>
      </c>
      <c r="E353">
        <v>3.3E-4</v>
      </c>
      <c r="F353">
        <v>9.9999999999999991E-5</v>
      </c>
      <c r="G353" t="s">
        <v>24</v>
      </c>
      <c r="H353" t="s">
        <v>22</v>
      </c>
      <c r="I353">
        <v>0.01</v>
      </c>
      <c r="J353">
        <v>0.02</v>
      </c>
      <c r="K353" t="s">
        <v>21</v>
      </c>
      <c r="L353">
        <v>58</v>
      </c>
      <c r="M353">
        <v>21.321000000000002</v>
      </c>
      <c r="N353">
        <v>58</v>
      </c>
      <c r="O353">
        <v>21.102</v>
      </c>
      <c r="P353"/>
    </row>
    <row r="354" spans="2:16" x14ac:dyDescent="0.25">
      <c r="B354" t="s">
        <v>475</v>
      </c>
      <c r="C354" t="s">
        <v>103</v>
      </c>
      <c r="D354">
        <v>2.9E-5</v>
      </c>
      <c r="E354">
        <v>3.3E-4</v>
      </c>
      <c r="F354">
        <v>1E-8</v>
      </c>
      <c r="G354" t="s">
        <v>24</v>
      </c>
      <c r="H354" t="s">
        <v>22</v>
      </c>
      <c r="I354">
        <v>0.02</v>
      </c>
      <c r="J354">
        <v>4.4999999999999998E-2</v>
      </c>
      <c r="K354" t="s">
        <v>21</v>
      </c>
      <c r="L354">
        <v>0.26</v>
      </c>
      <c r="M354">
        <v>1700</v>
      </c>
      <c r="N354">
        <v>0.1157</v>
      </c>
      <c r="O354">
        <v>1731.5</v>
      </c>
      <c r="P354"/>
    </row>
    <row r="355" spans="2:16" x14ac:dyDescent="0.25">
      <c r="B355" t="s">
        <v>476</v>
      </c>
      <c r="C355" t="s">
        <v>103</v>
      </c>
      <c r="D355">
        <v>2.9E-5</v>
      </c>
      <c r="E355">
        <v>3.3E-4</v>
      </c>
      <c r="F355">
        <v>9.9999999999999995E-8</v>
      </c>
      <c r="G355" t="s">
        <v>24</v>
      </c>
      <c r="H355" t="s">
        <v>22</v>
      </c>
      <c r="I355">
        <v>0.02</v>
      </c>
      <c r="J355">
        <v>4.4999999999999998E-2</v>
      </c>
      <c r="K355" t="s">
        <v>21</v>
      </c>
      <c r="L355">
        <v>0.26</v>
      </c>
      <c r="M355">
        <v>1700</v>
      </c>
      <c r="N355">
        <v>0.12615000000000001</v>
      </c>
      <c r="O355">
        <v>1707.2</v>
      </c>
      <c r="P355"/>
    </row>
    <row r="356" spans="2:16" x14ac:dyDescent="0.25">
      <c r="B356" t="s">
        <v>477</v>
      </c>
      <c r="C356" t="s">
        <v>103</v>
      </c>
      <c r="D356">
        <v>2.9E-5</v>
      </c>
      <c r="E356">
        <v>3.3E-4</v>
      </c>
      <c r="F356">
        <v>9.9999999999999995E-7</v>
      </c>
      <c r="G356" t="s">
        <v>24</v>
      </c>
      <c r="H356" t="s">
        <v>22</v>
      </c>
      <c r="I356">
        <v>0.02</v>
      </c>
      <c r="J356">
        <v>4.4999999999999998E-2</v>
      </c>
      <c r="K356" t="s">
        <v>21</v>
      </c>
      <c r="L356">
        <v>0.57495999999999992</v>
      </c>
      <c r="M356">
        <v>983.71</v>
      </c>
      <c r="N356">
        <v>0.57472000000000001</v>
      </c>
      <c r="O356">
        <v>983.1099999999999</v>
      </c>
      <c r="P356"/>
    </row>
    <row r="357" spans="2:16" x14ac:dyDescent="0.25">
      <c r="B357" t="s">
        <v>478</v>
      </c>
      <c r="C357" t="s">
        <v>103</v>
      </c>
      <c r="D357">
        <v>2.9E-5</v>
      </c>
      <c r="E357">
        <v>3.3E-4</v>
      </c>
      <c r="F357">
        <v>9.9999999999999991E-6</v>
      </c>
      <c r="G357" t="s">
        <v>24</v>
      </c>
      <c r="H357" t="s">
        <v>22</v>
      </c>
      <c r="I357">
        <v>0.02</v>
      </c>
      <c r="J357">
        <v>4.4999999999999998E-2</v>
      </c>
      <c r="K357" t="s">
        <v>21</v>
      </c>
      <c r="L357">
        <v>5.7988</v>
      </c>
      <c r="M357">
        <v>127.4</v>
      </c>
      <c r="N357">
        <v>5.7987000000000002</v>
      </c>
      <c r="O357">
        <v>126.85999999999999</v>
      </c>
      <c r="P357"/>
    </row>
    <row r="358" spans="2:16" x14ac:dyDescent="0.25">
      <c r="B358" t="s">
        <v>479</v>
      </c>
      <c r="C358" t="s">
        <v>103</v>
      </c>
      <c r="D358">
        <v>2.9E-5</v>
      </c>
      <c r="E358">
        <v>3.3E-4</v>
      </c>
      <c r="F358">
        <v>9.9999999999999991E-5</v>
      </c>
      <c r="G358" t="s">
        <v>24</v>
      </c>
      <c r="H358" t="s">
        <v>22</v>
      </c>
      <c r="I358">
        <v>0.02</v>
      </c>
      <c r="J358">
        <v>4.4999999999999998E-2</v>
      </c>
      <c r="K358" t="s">
        <v>21</v>
      </c>
      <c r="L358">
        <v>58</v>
      </c>
      <c r="M358">
        <v>12.951000000000001</v>
      </c>
      <c r="N358">
        <v>58</v>
      </c>
      <c r="O358">
        <v>12.731999999999999</v>
      </c>
      <c r="P358"/>
    </row>
    <row r="359" spans="2:16" x14ac:dyDescent="0.25">
      <c r="B359" t="s">
        <v>480</v>
      </c>
      <c r="C359" t="s">
        <v>103</v>
      </c>
      <c r="D359">
        <v>2.9E-5</v>
      </c>
      <c r="E359">
        <v>3.3E-4</v>
      </c>
      <c r="F359">
        <v>1E-8</v>
      </c>
      <c r="G359" t="s">
        <v>24</v>
      </c>
      <c r="H359" t="s">
        <v>22</v>
      </c>
      <c r="I359">
        <v>4.4999999999999998E-2</v>
      </c>
      <c r="J359">
        <v>1</v>
      </c>
      <c r="K359" t="s">
        <v>21</v>
      </c>
      <c r="L359">
        <v>0.23</v>
      </c>
      <c r="M359">
        <v>1100</v>
      </c>
      <c r="N359">
        <v>0.1157</v>
      </c>
      <c r="O359">
        <v>1442.9</v>
      </c>
      <c r="P359"/>
    </row>
    <row r="360" spans="2:16" x14ac:dyDescent="0.25">
      <c r="B360" t="s">
        <v>481</v>
      </c>
      <c r="C360" t="s">
        <v>103</v>
      </c>
      <c r="D360">
        <v>2.9E-5</v>
      </c>
      <c r="E360">
        <v>3.3E-4</v>
      </c>
      <c r="F360">
        <v>9.9999999999999995E-8</v>
      </c>
      <c r="G360" t="s">
        <v>24</v>
      </c>
      <c r="H360" t="s">
        <v>22</v>
      </c>
      <c r="I360">
        <v>4.4999999999999998E-2</v>
      </c>
      <c r="J360">
        <v>1</v>
      </c>
      <c r="K360" t="s">
        <v>21</v>
      </c>
      <c r="L360">
        <v>0.23</v>
      </c>
      <c r="M360">
        <v>1144.5999999999999</v>
      </c>
      <c r="N360">
        <v>0.12666000000000002</v>
      </c>
      <c r="O360">
        <v>1418.2</v>
      </c>
      <c r="P360"/>
    </row>
    <row r="361" spans="2:16" x14ac:dyDescent="0.25">
      <c r="B361" t="s">
        <v>482</v>
      </c>
      <c r="C361" t="s">
        <v>103</v>
      </c>
      <c r="D361">
        <v>2.9E-5</v>
      </c>
      <c r="E361">
        <v>3.3E-4</v>
      </c>
      <c r="F361">
        <v>9.9999999999999995E-7</v>
      </c>
      <c r="G361" t="s">
        <v>24</v>
      </c>
      <c r="H361" t="s">
        <v>22</v>
      </c>
      <c r="I361">
        <v>4.4999999999999998E-2</v>
      </c>
      <c r="J361">
        <v>1</v>
      </c>
      <c r="K361" t="s">
        <v>21</v>
      </c>
      <c r="L361">
        <v>0.57928999999999997</v>
      </c>
      <c r="M361">
        <v>757.04</v>
      </c>
      <c r="N361">
        <v>0.57905999999999991</v>
      </c>
      <c r="O361">
        <v>756.32</v>
      </c>
      <c r="P361"/>
    </row>
    <row r="362" spans="2:16" x14ac:dyDescent="0.25">
      <c r="B362" t="s">
        <v>483</v>
      </c>
      <c r="C362" t="s">
        <v>103</v>
      </c>
      <c r="D362">
        <v>2.9E-5</v>
      </c>
      <c r="E362">
        <v>3.3E-4</v>
      </c>
      <c r="F362">
        <v>9.9999999999999991E-6</v>
      </c>
      <c r="G362" t="s">
        <v>24</v>
      </c>
      <c r="H362" t="s">
        <v>22</v>
      </c>
      <c r="I362">
        <v>4.4999999999999998E-2</v>
      </c>
      <c r="J362">
        <v>1</v>
      </c>
      <c r="K362" t="s">
        <v>21</v>
      </c>
      <c r="L362">
        <v>5.7995000000000001</v>
      </c>
      <c r="M362">
        <v>93.495000000000005</v>
      </c>
      <c r="N362">
        <v>5.7995000000000001</v>
      </c>
      <c r="O362">
        <v>92.953000000000003</v>
      </c>
      <c r="P362"/>
    </row>
    <row r="363" spans="2:16" x14ac:dyDescent="0.25">
      <c r="B363" t="s">
        <v>484</v>
      </c>
      <c r="C363" t="s">
        <v>103</v>
      </c>
      <c r="D363">
        <v>2.9E-5</v>
      </c>
      <c r="E363">
        <v>3.3E-4</v>
      </c>
      <c r="F363">
        <v>9.9999999999999991E-5</v>
      </c>
      <c r="G363" t="s">
        <v>24</v>
      </c>
      <c r="H363" t="s">
        <v>22</v>
      </c>
      <c r="I363">
        <v>4.4999999999999998E-2</v>
      </c>
      <c r="J363">
        <v>1</v>
      </c>
      <c r="K363" t="s">
        <v>21</v>
      </c>
      <c r="L363">
        <v>58</v>
      </c>
      <c r="M363">
        <v>9.5395000000000003</v>
      </c>
      <c r="N363">
        <v>58</v>
      </c>
      <c r="O363">
        <v>9.3209</v>
      </c>
      <c r="P363"/>
    </row>
    <row r="364" spans="2:16" x14ac:dyDescent="0.25">
      <c r="B364" t="s">
        <v>485</v>
      </c>
      <c r="C364" t="s">
        <v>103</v>
      </c>
      <c r="D364">
        <v>2.9E-5</v>
      </c>
      <c r="E364">
        <v>3.3E-4</v>
      </c>
      <c r="F364">
        <v>1E-8</v>
      </c>
      <c r="G364" t="s">
        <v>24</v>
      </c>
      <c r="H364" t="s">
        <v>22</v>
      </c>
      <c r="I364">
        <v>1</v>
      </c>
      <c r="J364">
        <v>5</v>
      </c>
      <c r="K364" t="s">
        <v>21</v>
      </c>
      <c r="L364">
        <v>0.18000000000000002</v>
      </c>
      <c r="M364">
        <v>3500</v>
      </c>
      <c r="N364">
        <v>0.17333999999999999</v>
      </c>
      <c r="O364">
        <v>3463.7999999999997</v>
      </c>
      <c r="P364"/>
    </row>
    <row r="365" spans="2:16" x14ac:dyDescent="0.25">
      <c r="B365" t="s">
        <v>486</v>
      </c>
      <c r="C365" t="s">
        <v>103</v>
      </c>
      <c r="D365">
        <v>2.9E-5</v>
      </c>
      <c r="E365">
        <v>3.3E-4</v>
      </c>
      <c r="F365">
        <v>9.9999999999999995E-8</v>
      </c>
      <c r="G365" t="s">
        <v>24</v>
      </c>
      <c r="H365" t="s">
        <v>22</v>
      </c>
      <c r="I365">
        <v>1</v>
      </c>
      <c r="J365">
        <v>5</v>
      </c>
      <c r="K365" t="s">
        <v>21</v>
      </c>
      <c r="L365">
        <v>0.18000000000000002</v>
      </c>
      <c r="M365">
        <v>3447.8</v>
      </c>
      <c r="N365">
        <v>0.17982000000000001</v>
      </c>
      <c r="O365">
        <v>3448</v>
      </c>
      <c r="P365"/>
    </row>
    <row r="366" spans="2:16" x14ac:dyDescent="0.25">
      <c r="B366" t="s">
        <v>487</v>
      </c>
      <c r="C366" t="s">
        <v>103</v>
      </c>
      <c r="D366">
        <v>2.9E-5</v>
      </c>
      <c r="E366">
        <v>3.3E-4</v>
      </c>
      <c r="F366">
        <v>9.9999999999999995E-7</v>
      </c>
      <c r="G366" t="s">
        <v>24</v>
      </c>
      <c r="H366" t="s">
        <v>22</v>
      </c>
      <c r="I366">
        <v>1</v>
      </c>
      <c r="J366">
        <v>5</v>
      </c>
      <c r="K366" t="s">
        <v>21</v>
      </c>
      <c r="L366">
        <v>0.5647899999999999</v>
      </c>
      <c r="M366">
        <v>2648.4</v>
      </c>
      <c r="N366">
        <v>0.56455</v>
      </c>
      <c r="O366">
        <v>2648.3</v>
      </c>
      <c r="P366"/>
    </row>
    <row r="367" spans="2:16" x14ac:dyDescent="0.25">
      <c r="B367" t="s">
        <v>488</v>
      </c>
      <c r="C367" t="s">
        <v>103</v>
      </c>
      <c r="D367">
        <v>2.9E-5</v>
      </c>
      <c r="E367">
        <v>3.3E-4</v>
      </c>
      <c r="F367">
        <v>9.9999999999999991E-6</v>
      </c>
      <c r="G367" t="s">
        <v>24</v>
      </c>
      <c r="H367" t="s">
        <v>22</v>
      </c>
      <c r="I367">
        <v>1</v>
      </c>
      <c r="J367">
        <v>5</v>
      </c>
      <c r="K367" t="s">
        <v>21</v>
      </c>
      <c r="L367">
        <v>5.7930000000000001</v>
      </c>
      <c r="M367">
        <v>469.14</v>
      </c>
      <c r="N367">
        <v>5.7928999999999995</v>
      </c>
      <c r="O367">
        <v>468.61</v>
      </c>
      <c r="P367"/>
    </row>
    <row r="368" spans="2:16" x14ac:dyDescent="0.25">
      <c r="B368" t="s">
        <v>489</v>
      </c>
      <c r="C368" t="s">
        <v>103</v>
      </c>
      <c r="D368">
        <v>2.9E-5</v>
      </c>
      <c r="E368">
        <v>3.3E-4</v>
      </c>
      <c r="F368">
        <v>9.9999999999999991E-5</v>
      </c>
      <c r="G368" t="s">
        <v>24</v>
      </c>
      <c r="H368" t="s">
        <v>22</v>
      </c>
      <c r="I368">
        <v>1</v>
      </c>
      <c r="J368">
        <v>5</v>
      </c>
      <c r="K368" t="s">
        <v>21</v>
      </c>
      <c r="L368">
        <v>57.998999999999995</v>
      </c>
      <c r="M368">
        <v>47.695</v>
      </c>
      <c r="N368">
        <v>57.998999999999995</v>
      </c>
      <c r="O368">
        <v>47.476999999999997</v>
      </c>
      <c r="P368"/>
    </row>
    <row r="369" spans="2:16" x14ac:dyDescent="0.25">
      <c r="B369" t="s">
        <v>490</v>
      </c>
      <c r="C369" t="s">
        <v>103</v>
      </c>
      <c r="D369">
        <v>2.9E-5</v>
      </c>
      <c r="E369">
        <v>3.3E-4</v>
      </c>
      <c r="F369">
        <v>1E-8</v>
      </c>
      <c r="G369" t="s">
        <v>24</v>
      </c>
      <c r="H369" t="s">
        <v>22</v>
      </c>
      <c r="I369">
        <v>5</v>
      </c>
      <c r="J369">
        <v>10</v>
      </c>
      <c r="K369" t="s">
        <v>21</v>
      </c>
      <c r="L369">
        <v>0.25</v>
      </c>
      <c r="M369">
        <v>9200</v>
      </c>
      <c r="N369">
        <v>0.23102</v>
      </c>
      <c r="O369">
        <v>9237.4</v>
      </c>
      <c r="P369"/>
    </row>
    <row r="370" spans="2:16" x14ac:dyDescent="0.25">
      <c r="B370" t="s">
        <v>491</v>
      </c>
      <c r="C370" t="s">
        <v>103</v>
      </c>
      <c r="D370">
        <v>2.9E-5</v>
      </c>
      <c r="E370">
        <v>3.3E-4</v>
      </c>
      <c r="F370">
        <v>9.9999999999999995E-8</v>
      </c>
      <c r="G370" t="s">
        <v>24</v>
      </c>
      <c r="H370" t="s">
        <v>22</v>
      </c>
      <c r="I370">
        <v>5</v>
      </c>
      <c r="J370">
        <v>10</v>
      </c>
      <c r="K370" t="s">
        <v>21</v>
      </c>
      <c r="L370">
        <v>0.25</v>
      </c>
      <c r="M370">
        <v>9227.6</v>
      </c>
      <c r="N370">
        <v>0.23463000000000001</v>
      </c>
      <c r="O370">
        <v>9228</v>
      </c>
      <c r="P370"/>
    </row>
    <row r="371" spans="2:16" x14ac:dyDescent="0.25">
      <c r="B371" t="s">
        <v>492</v>
      </c>
      <c r="C371" t="s">
        <v>103</v>
      </c>
      <c r="D371">
        <v>2.9E-5</v>
      </c>
      <c r="E371">
        <v>3.3E-4</v>
      </c>
      <c r="F371">
        <v>9.9999999999999995E-7</v>
      </c>
      <c r="G371" t="s">
        <v>24</v>
      </c>
      <c r="H371" t="s">
        <v>22</v>
      </c>
      <c r="I371">
        <v>5</v>
      </c>
      <c r="J371">
        <v>10</v>
      </c>
      <c r="K371" t="s">
        <v>21</v>
      </c>
      <c r="L371">
        <v>0.51842999999999995</v>
      </c>
      <c r="M371">
        <v>8521.5</v>
      </c>
      <c r="N371">
        <v>0.51789999999999992</v>
      </c>
      <c r="O371">
        <v>8522.2999999999993</v>
      </c>
      <c r="P371"/>
    </row>
    <row r="372" spans="2:16" x14ac:dyDescent="0.25">
      <c r="B372" t="s">
        <v>493</v>
      </c>
      <c r="C372" t="s">
        <v>103</v>
      </c>
      <c r="D372">
        <v>2.9E-5</v>
      </c>
      <c r="E372">
        <v>3.3E-4</v>
      </c>
      <c r="F372">
        <v>9.9999999999999991E-6</v>
      </c>
      <c r="G372" t="s">
        <v>24</v>
      </c>
      <c r="H372" t="s">
        <v>22</v>
      </c>
      <c r="I372">
        <v>5</v>
      </c>
      <c r="J372">
        <v>10</v>
      </c>
      <c r="K372" t="s">
        <v>21</v>
      </c>
      <c r="L372">
        <v>5.7405999999999997</v>
      </c>
      <c r="M372">
        <v>2796.5</v>
      </c>
      <c r="N372">
        <v>5.7404000000000002</v>
      </c>
      <c r="O372">
        <v>2795.6</v>
      </c>
      <c r="P372"/>
    </row>
    <row r="373" spans="2:16" x14ac:dyDescent="0.25">
      <c r="B373" t="s">
        <v>494</v>
      </c>
      <c r="C373" t="s">
        <v>103</v>
      </c>
      <c r="D373">
        <v>2.9E-5</v>
      </c>
      <c r="E373">
        <v>3.3E-4</v>
      </c>
      <c r="F373">
        <v>9.9999999999999991E-5</v>
      </c>
      <c r="G373" t="s">
        <v>24</v>
      </c>
      <c r="H373" t="s">
        <v>22</v>
      </c>
      <c r="I373">
        <v>5</v>
      </c>
      <c r="J373">
        <v>10</v>
      </c>
      <c r="K373" t="s">
        <v>21</v>
      </c>
      <c r="L373">
        <v>57.994</v>
      </c>
      <c r="M373">
        <v>301.10000000000002</v>
      </c>
      <c r="N373">
        <v>57.994</v>
      </c>
      <c r="O373">
        <v>300.63000000000005</v>
      </c>
      <c r="P373"/>
    </row>
    <row r="374" spans="2:16" x14ac:dyDescent="0.25">
      <c r="B374" t="s">
        <v>495</v>
      </c>
      <c r="C374" t="s">
        <v>103</v>
      </c>
      <c r="D374">
        <v>2.9E-5</v>
      </c>
      <c r="E374">
        <v>3.3E-4</v>
      </c>
      <c r="F374">
        <v>1E-8</v>
      </c>
      <c r="G374" t="s">
        <v>24</v>
      </c>
      <c r="H374" t="s">
        <v>22</v>
      </c>
      <c r="I374">
        <v>10</v>
      </c>
      <c r="J374">
        <v>30</v>
      </c>
      <c r="K374" t="s">
        <v>21</v>
      </c>
      <c r="L374">
        <v>0.62</v>
      </c>
      <c r="M374">
        <v>18000</v>
      </c>
      <c r="N374">
        <v>0.46195000000000003</v>
      </c>
      <c r="O374">
        <v>18475</v>
      </c>
      <c r="P374"/>
    </row>
    <row r="375" spans="2:16" x14ac:dyDescent="0.25">
      <c r="B375" t="s">
        <v>496</v>
      </c>
      <c r="C375" t="s">
        <v>103</v>
      </c>
      <c r="D375">
        <v>2.9E-5</v>
      </c>
      <c r="E375">
        <v>3.3E-4</v>
      </c>
      <c r="F375">
        <v>9.9999999999999995E-8</v>
      </c>
      <c r="G375" t="s">
        <v>24</v>
      </c>
      <c r="H375" t="s">
        <v>22</v>
      </c>
      <c r="I375">
        <v>10</v>
      </c>
      <c r="J375">
        <v>30</v>
      </c>
      <c r="K375" t="s">
        <v>21</v>
      </c>
      <c r="L375">
        <v>0.62</v>
      </c>
      <c r="M375">
        <v>18470</v>
      </c>
      <c r="N375">
        <v>0.46385999999999999</v>
      </c>
      <c r="O375">
        <v>18470</v>
      </c>
      <c r="P375"/>
    </row>
    <row r="376" spans="2:16" x14ac:dyDescent="0.25">
      <c r="B376" t="s">
        <v>497</v>
      </c>
      <c r="C376" t="s">
        <v>103</v>
      </c>
      <c r="D376">
        <v>2.9E-5</v>
      </c>
      <c r="E376">
        <v>3.3E-4</v>
      </c>
      <c r="F376">
        <v>9.9999999999999995E-7</v>
      </c>
      <c r="G376" t="s">
        <v>24</v>
      </c>
      <c r="H376" t="s">
        <v>22</v>
      </c>
      <c r="I376">
        <v>10</v>
      </c>
      <c r="J376">
        <v>30</v>
      </c>
      <c r="K376" t="s">
        <v>21</v>
      </c>
      <c r="L376">
        <v>0.63123999999999991</v>
      </c>
      <c r="M376">
        <v>18040</v>
      </c>
      <c r="N376">
        <v>0.63083</v>
      </c>
      <c r="O376">
        <v>18041</v>
      </c>
      <c r="P376"/>
    </row>
    <row r="377" spans="2:16" x14ac:dyDescent="0.25">
      <c r="B377" t="s">
        <v>498</v>
      </c>
      <c r="C377" t="s">
        <v>103</v>
      </c>
      <c r="D377">
        <v>2.9E-5</v>
      </c>
      <c r="E377">
        <v>3.3E-4</v>
      </c>
      <c r="F377">
        <v>9.9999999999999991E-6</v>
      </c>
      <c r="G377" t="s">
        <v>24</v>
      </c>
      <c r="H377" t="s">
        <v>22</v>
      </c>
      <c r="I377">
        <v>10</v>
      </c>
      <c r="J377">
        <v>30</v>
      </c>
      <c r="K377" t="s">
        <v>21</v>
      </c>
      <c r="L377">
        <v>5.6088999999999993</v>
      </c>
      <c r="M377">
        <v>9536</v>
      </c>
      <c r="N377">
        <v>5.6086999999999998</v>
      </c>
      <c r="O377">
        <v>9535.6</v>
      </c>
      <c r="P377"/>
    </row>
    <row r="378" spans="2:16" x14ac:dyDescent="0.25">
      <c r="B378" t="s">
        <v>499</v>
      </c>
      <c r="C378" t="s">
        <v>103</v>
      </c>
      <c r="D378">
        <v>2.9E-5</v>
      </c>
      <c r="E378">
        <v>3.3E-4</v>
      </c>
      <c r="F378">
        <v>9.9999999999999991E-5</v>
      </c>
      <c r="G378" t="s">
        <v>24</v>
      </c>
      <c r="H378" t="s">
        <v>22</v>
      </c>
      <c r="I378">
        <v>10</v>
      </c>
      <c r="J378">
        <v>30</v>
      </c>
      <c r="K378" t="s">
        <v>21</v>
      </c>
      <c r="L378">
        <v>57.973999999999997</v>
      </c>
      <c r="M378">
        <v>1200.0999999999999</v>
      </c>
      <c r="N378">
        <v>57.973999999999997</v>
      </c>
      <c r="O378">
        <v>1199.6000000000001</v>
      </c>
      <c r="P378"/>
    </row>
    <row r="379" spans="2:16" x14ac:dyDescent="0.25">
      <c r="B379" t="s">
        <v>500</v>
      </c>
      <c r="C379" t="s">
        <v>103</v>
      </c>
      <c r="D379">
        <v>3.3E-4</v>
      </c>
      <c r="E379">
        <v>3.3E-3</v>
      </c>
      <c r="F379">
        <v>1E-8</v>
      </c>
      <c r="G379" t="s">
        <v>24</v>
      </c>
      <c r="H379" t="s">
        <v>22</v>
      </c>
      <c r="I379">
        <v>0.01</v>
      </c>
      <c r="J379">
        <v>0.02</v>
      </c>
      <c r="K379" t="s">
        <v>21</v>
      </c>
      <c r="L379">
        <v>2.5</v>
      </c>
      <c r="M379">
        <v>4600</v>
      </c>
      <c r="N379">
        <v>0.17324000000000001</v>
      </c>
      <c r="O379">
        <v>2309.4</v>
      </c>
      <c r="P379"/>
    </row>
    <row r="380" spans="2:16" x14ac:dyDescent="0.25">
      <c r="B380" t="s">
        <v>501</v>
      </c>
      <c r="C380" t="s">
        <v>103</v>
      </c>
      <c r="D380">
        <v>3.3E-4</v>
      </c>
      <c r="E380">
        <v>3.3E-3</v>
      </c>
      <c r="F380">
        <v>1.0000000000000001E-7</v>
      </c>
      <c r="G380" t="s">
        <v>24</v>
      </c>
      <c r="H380" t="s">
        <v>22</v>
      </c>
      <c r="I380">
        <v>0.01</v>
      </c>
      <c r="J380">
        <v>0.02</v>
      </c>
      <c r="K380" t="s">
        <v>21</v>
      </c>
      <c r="L380">
        <v>2.5</v>
      </c>
      <c r="M380">
        <v>4600</v>
      </c>
      <c r="N380">
        <v>0.17519000000000001</v>
      </c>
      <c r="O380">
        <v>2308.9</v>
      </c>
      <c r="P380"/>
    </row>
    <row r="381" spans="2:16" x14ac:dyDescent="0.25">
      <c r="B381" t="s">
        <v>502</v>
      </c>
      <c r="C381" t="s">
        <v>103</v>
      </c>
      <c r="D381">
        <v>3.3E-4</v>
      </c>
      <c r="E381">
        <v>3.3E-3</v>
      </c>
      <c r="F381">
        <v>9.9999999999999995E-7</v>
      </c>
      <c r="G381" t="s">
        <v>24</v>
      </c>
      <c r="H381" t="s">
        <v>22</v>
      </c>
      <c r="I381">
        <v>0.01</v>
      </c>
      <c r="J381">
        <v>0.02</v>
      </c>
      <c r="K381" t="s">
        <v>21</v>
      </c>
      <c r="L381">
        <v>2.5</v>
      </c>
      <c r="M381">
        <v>4600</v>
      </c>
      <c r="N381">
        <v>0.35449000000000003</v>
      </c>
      <c r="O381">
        <v>2261</v>
      </c>
      <c r="P381"/>
    </row>
    <row r="382" spans="2:16" x14ac:dyDescent="0.25">
      <c r="B382" t="s">
        <v>503</v>
      </c>
      <c r="C382" t="s">
        <v>103</v>
      </c>
      <c r="D382">
        <v>3.3E-4</v>
      </c>
      <c r="E382">
        <v>3.3E-3</v>
      </c>
      <c r="F382">
        <v>1.0000000000000001E-5</v>
      </c>
      <c r="G382" t="s">
        <v>24</v>
      </c>
      <c r="H382" t="s">
        <v>22</v>
      </c>
      <c r="I382">
        <v>0.01</v>
      </c>
      <c r="J382">
        <v>0.02</v>
      </c>
      <c r="K382" t="s">
        <v>21</v>
      </c>
      <c r="L382">
        <v>4.5636999999999999</v>
      </c>
      <c r="M382">
        <v>3974.7</v>
      </c>
      <c r="N382">
        <v>5.4481999999999999</v>
      </c>
      <c r="O382">
        <v>1293.0999999999999</v>
      </c>
      <c r="P382"/>
    </row>
    <row r="383" spans="2:16" x14ac:dyDescent="0.25">
      <c r="B383" t="s">
        <v>504</v>
      </c>
      <c r="C383" t="s">
        <v>103</v>
      </c>
      <c r="D383">
        <v>3.3E-4</v>
      </c>
      <c r="E383">
        <v>3.3E-3</v>
      </c>
      <c r="F383">
        <v>1E-4</v>
      </c>
      <c r="G383" t="s">
        <v>24</v>
      </c>
      <c r="H383" t="s">
        <v>22</v>
      </c>
      <c r="I383">
        <v>0.01</v>
      </c>
      <c r="J383">
        <v>0.02</v>
      </c>
      <c r="K383" t="s">
        <v>21</v>
      </c>
      <c r="L383">
        <v>57.951000000000001</v>
      </c>
      <c r="M383">
        <v>173.04</v>
      </c>
      <c r="N383">
        <v>57.951000000000001</v>
      </c>
      <c r="O383">
        <v>173.01</v>
      </c>
      <c r="P383"/>
    </row>
    <row r="384" spans="2:16" x14ac:dyDescent="0.25">
      <c r="B384" t="s">
        <v>505</v>
      </c>
      <c r="C384" t="s">
        <v>103</v>
      </c>
      <c r="D384">
        <v>3.3E-4</v>
      </c>
      <c r="E384">
        <v>3.3E-3</v>
      </c>
      <c r="F384">
        <v>1E-8</v>
      </c>
      <c r="G384" t="s">
        <v>24</v>
      </c>
      <c r="H384" t="s">
        <v>22</v>
      </c>
      <c r="I384">
        <v>0.02</v>
      </c>
      <c r="J384">
        <v>4.4999999999999998E-2</v>
      </c>
      <c r="K384" t="s">
        <v>21</v>
      </c>
      <c r="L384">
        <v>2.6</v>
      </c>
      <c r="M384">
        <v>1700</v>
      </c>
      <c r="N384">
        <v>0.17324999999999999</v>
      </c>
      <c r="O384">
        <v>1443.4</v>
      </c>
      <c r="P384"/>
    </row>
    <row r="385" spans="2:16" x14ac:dyDescent="0.25">
      <c r="B385" t="s">
        <v>506</v>
      </c>
      <c r="C385" t="s">
        <v>103</v>
      </c>
      <c r="D385">
        <v>3.3E-4</v>
      </c>
      <c r="E385">
        <v>3.3E-3</v>
      </c>
      <c r="F385">
        <v>1.0000000000000001E-7</v>
      </c>
      <c r="G385" t="s">
        <v>24</v>
      </c>
      <c r="H385" t="s">
        <v>22</v>
      </c>
      <c r="I385">
        <v>0.02</v>
      </c>
      <c r="J385">
        <v>4.4999999999999998E-2</v>
      </c>
      <c r="K385" t="s">
        <v>21</v>
      </c>
      <c r="L385">
        <v>2.6</v>
      </c>
      <c r="M385">
        <v>1700</v>
      </c>
      <c r="N385">
        <v>0.17611000000000002</v>
      </c>
      <c r="O385">
        <v>1442.6000000000001</v>
      </c>
      <c r="P385"/>
    </row>
    <row r="386" spans="2:16" x14ac:dyDescent="0.25">
      <c r="B386" t="s">
        <v>507</v>
      </c>
      <c r="C386" t="s">
        <v>103</v>
      </c>
      <c r="D386">
        <v>3.3E-4</v>
      </c>
      <c r="E386">
        <v>3.3E-3</v>
      </c>
      <c r="F386">
        <v>9.9999999999999995E-7</v>
      </c>
      <c r="G386" t="s">
        <v>24</v>
      </c>
      <c r="H386" t="s">
        <v>22</v>
      </c>
      <c r="I386">
        <v>0.02</v>
      </c>
      <c r="J386">
        <v>4.4999999999999998E-2</v>
      </c>
      <c r="K386" t="s">
        <v>21</v>
      </c>
      <c r="L386">
        <v>2.6</v>
      </c>
      <c r="M386">
        <v>1700</v>
      </c>
      <c r="N386">
        <v>0.41532000000000002</v>
      </c>
      <c r="O386">
        <v>1380.3000000000002</v>
      </c>
      <c r="P386"/>
    </row>
    <row r="387" spans="2:16" x14ac:dyDescent="0.25">
      <c r="B387" t="s">
        <v>508</v>
      </c>
      <c r="C387" t="s">
        <v>103</v>
      </c>
      <c r="D387">
        <v>3.3E-4</v>
      </c>
      <c r="E387">
        <v>3.3E-3</v>
      </c>
      <c r="F387">
        <v>1.0000000000000001E-5</v>
      </c>
      <c r="G387" t="s">
        <v>24</v>
      </c>
      <c r="H387" t="s">
        <v>22</v>
      </c>
      <c r="I387">
        <v>0.02</v>
      </c>
      <c r="J387">
        <v>4.4999999999999998E-2</v>
      </c>
      <c r="K387" t="s">
        <v>21</v>
      </c>
      <c r="L387">
        <v>5.5728999999999997</v>
      </c>
      <c r="M387">
        <v>799.14</v>
      </c>
      <c r="N387">
        <v>5.6384999999999996</v>
      </c>
      <c r="O387">
        <v>599.33000000000004</v>
      </c>
      <c r="P387"/>
    </row>
    <row r="388" spans="2:16" x14ac:dyDescent="0.25">
      <c r="B388" t="s">
        <v>509</v>
      </c>
      <c r="C388" t="s">
        <v>103</v>
      </c>
      <c r="D388">
        <v>3.3E-4</v>
      </c>
      <c r="E388">
        <v>3.3E-3</v>
      </c>
      <c r="F388">
        <v>1E-4</v>
      </c>
      <c r="G388" t="s">
        <v>24</v>
      </c>
      <c r="H388" t="s">
        <v>22</v>
      </c>
      <c r="I388">
        <v>0.02</v>
      </c>
      <c r="J388">
        <v>4.4999999999999998E-2</v>
      </c>
      <c r="K388" t="s">
        <v>21</v>
      </c>
      <c r="L388">
        <v>57.980999999999995</v>
      </c>
      <c r="M388">
        <v>69.408000000000001</v>
      </c>
      <c r="N388">
        <v>57.980999999999995</v>
      </c>
      <c r="O388">
        <v>69.376999999999995</v>
      </c>
      <c r="P388"/>
    </row>
    <row r="389" spans="2:16" x14ac:dyDescent="0.25">
      <c r="B389" t="s">
        <v>510</v>
      </c>
      <c r="C389" t="s">
        <v>103</v>
      </c>
      <c r="D389">
        <v>3.3E-4</v>
      </c>
      <c r="E389">
        <v>3.3E-3</v>
      </c>
      <c r="F389">
        <v>1E-8</v>
      </c>
      <c r="G389" t="s">
        <v>24</v>
      </c>
      <c r="H389" t="s">
        <v>22</v>
      </c>
      <c r="I389">
        <v>4.4999999999999998E-2</v>
      </c>
      <c r="J389">
        <v>1</v>
      </c>
      <c r="K389" t="s">
        <v>21</v>
      </c>
      <c r="L389">
        <v>2.3000000000000003</v>
      </c>
      <c r="M389">
        <v>530</v>
      </c>
      <c r="N389">
        <v>0.17327000000000001</v>
      </c>
      <c r="O389">
        <v>1154.7</v>
      </c>
      <c r="P389"/>
    </row>
    <row r="390" spans="2:16" x14ac:dyDescent="0.25">
      <c r="B390" t="s">
        <v>511</v>
      </c>
      <c r="C390" t="s">
        <v>103</v>
      </c>
      <c r="D390">
        <v>3.3E-4</v>
      </c>
      <c r="E390">
        <v>3.3E-3</v>
      </c>
      <c r="F390">
        <v>1.0000000000000001E-7</v>
      </c>
      <c r="G390" t="s">
        <v>24</v>
      </c>
      <c r="H390" t="s">
        <v>22</v>
      </c>
      <c r="I390">
        <v>4.4999999999999998E-2</v>
      </c>
      <c r="J390">
        <v>1</v>
      </c>
      <c r="K390" t="s">
        <v>21</v>
      </c>
      <c r="L390">
        <v>2.3000000000000003</v>
      </c>
      <c r="M390">
        <v>528.17999999999995</v>
      </c>
      <c r="N390">
        <v>0.17661000000000002</v>
      </c>
      <c r="O390">
        <v>1153.8</v>
      </c>
      <c r="P390"/>
    </row>
    <row r="391" spans="2:16" x14ac:dyDescent="0.25">
      <c r="B391" t="s">
        <v>512</v>
      </c>
      <c r="C391" t="s">
        <v>103</v>
      </c>
      <c r="D391">
        <v>3.3E-4</v>
      </c>
      <c r="E391">
        <v>3.3E-3</v>
      </c>
      <c r="F391">
        <v>9.9999999999999995E-7</v>
      </c>
      <c r="G391" t="s">
        <v>24</v>
      </c>
      <c r="H391" t="s">
        <v>22</v>
      </c>
      <c r="I391">
        <v>4.4999999999999998E-2</v>
      </c>
      <c r="J391">
        <v>1</v>
      </c>
      <c r="K391" t="s">
        <v>21</v>
      </c>
      <c r="L391">
        <v>2.3000000000000003</v>
      </c>
      <c r="M391">
        <v>542.23</v>
      </c>
      <c r="N391">
        <v>0.44424000000000002</v>
      </c>
      <c r="O391">
        <v>1085.3</v>
      </c>
      <c r="P391"/>
    </row>
    <row r="392" spans="2:16" x14ac:dyDescent="0.25">
      <c r="B392" t="s">
        <v>149</v>
      </c>
      <c r="C392" t="s">
        <v>103</v>
      </c>
      <c r="D392">
        <v>3.3E-4</v>
      </c>
      <c r="E392">
        <v>3.3E-3</v>
      </c>
      <c r="F392">
        <v>1.0000000000000001E-5</v>
      </c>
      <c r="G392" t="s">
        <v>24</v>
      </c>
      <c r="H392" t="s">
        <v>22</v>
      </c>
      <c r="I392">
        <v>4.4999999999999998E-2</v>
      </c>
      <c r="J392">
        <v>1</v>
      </c>
      <c r="K392" t="s">
        <v>21</v>
      </c>
      <c r="L392">
        <v>5.6922999999999995</v>
      </c>
      <c r="M392">
        <v>407.42</v>
      </c>
      <c r="N392">
        <v>5.6920000000000002</v>
      </c>
      <c r="O392">
        <v>407.38</v>
      </c>
      <c r="P392"/>
    </row>
    <row r="393" spans="2:16" x14ac:dyDescent="0.25">
      <c r="B393" t="s">
        <v>513</v>
      </c>
      <c r="C393" t="s">
        <v>103</v>
      </c>
      <c r="D393">
        <v>3.3E-4</v>
      </c>
      <c r="E393">
        <v>3.3E-3</v>
      </c>
      <c r="F393">
        <v>1E-4</v>
      </c>
      <c r="G393" t="s">
        <v>24</v>
      </c>
      <c r="H393" t="s">
        <v>22</v>
      </c>
      <c r="I393">
        <v>4.4999999999999998E-2</v>
      </c>
      <c r="J393">
        <v>1</v>
      </c>
      <c r="K393" t="s">
        <v>21</v>
      </c>
      <c r="L393">
        <v>57.988</v>
      </c>
      <c r="M393">
        <v>45.149000000000001</v>
      </c>
      <c r="N393">
        <v>57.988</v>
      </c>
      <c r="O393">
        <v>45.119</v>
      </c>
      <c r="P393"/>
    </row>
    <row r="394" spans="2:16" x14ac:dyDescent="0.25">
      <c r="B394" t="s">
        <v>514</v>
      </c>
      <c r="C394" t="s">
        <v>103</v>
      </c>
      <c r="D394">
        <v>3.3E-4</v>
      </c>
      <c r="E394">
        <v>3.3E-3</v>
      </c>
      <c r="F394">
        <v>1E-8</v>
      </c>
      <c r="G394" t="s">
        <v>24</v>
      </c>
      <c r="H394" t="s">
        <v>22</v>
      </c>
      <c r="I394">
        <v>1</v>
      </c>
      <c r="J394">
        <v>5</v>
      </c>
      <c r="K394" t="s">
        <v>21</v>
      </c>
      <c r="L394">
        <v>2</v>
      </c>
      <c r="M394">
        <v>1800</v>
      </c>
      <c r="N394">
        <v>0.23097000000000001</v>
      </c>
      <c r="O394">
        <v>2309.4</v>
      </c>
      <c r="P394"/>
    </row>
    <row r="395" spans="2:16" x14ac:dyDescent="0.25">
      <c r="B395" t="s">
        <v>515</v>
      </c>
      <c r="C395" t="s">
        <v>103</v>
      </c>
      <c r="D395">
        <v>3.3E-4</v>
      </c>
      <c r="E395">
        <v>3.3E-3</v>
      </c>
      <c r="F395">
        <v>1.0000000000000001E-7</v>
      </c>
      <c r="G395" t="s">
        <v>24</v>
      </c>
      <c r="H395" t="s">
        <v>22</v>
      </c>
      <c r="I395">
        <v>1</v>
      </c>
      <c r="J395">
        <v>5</v>
      </c>
      <c r="K395" t="s">
        <v>21</v>
      </c>
      <c r="L395">
        <v>2</v>
      </c>
      <c r="M395">
        <v>1830.5</v>
      </c>
      <c r="N395">
        <v>0.23282</v>
      </c>
      <c r="O395">
        <v>2308.9</v>
      </c>
      <c r="P395"/>
    </row>
    <row r="396" spans="2:16" x14ac:dyDescent="0.25">
      <c r="B396" t="s">
        <v>516</v>
      </c>
      <c r="C396" t="s">
        <v>103</v>
      </c>
      <c r="D396">
        <v>3.3E-4</v>
      </c>
      <c r="E396">
        <v>3.3E-3</v>
      </c>
      <c r="F396">
        <v>9.9999999999999995E-7</v>
      </c>
      <c r="G396" t="s">
        <v>24</v>
      </c>
      <c r="H396" t="s">
        <v>22</v>
      </c>
      <c r="I396">
        <v>1</v>
      </c>
      <c r="J396">
        <v>5</v>
      </c>
      <c r="K396" t="s">
        <v>21</v>
      </c>
      <c r="L396">
        <v>2</v>
      </c>
      <c r="M396">
        <v>1837.6999999999998</v>
      </c>
      <c r="N396">
        <v>0.40315000000000001</v>
      </c>
      <c r="O396">
        <v>2263.6999999999998</v>
      </c>
      <c r="P396"/>
    </row>
    <row r="397" spans="2:16" x14ac:dyDescent="0.25">
      <c r="B397" t="s">
        <v>517</v>
      </c>
      <c r="C397" t="s">
        <v>103</v>
      </c>
      <c r="D397">
        <v>3.3E-4</v>
      </c>
      <c r="E397">
        <v>3.3E-3</v>
      </c>
      <c r="F397">
        <v>1.0000000000000001E-5</v>
      </c>
      <c r="G397" t="s">
        <v>24</v>
      </c>
      <c r="H397" t="s">
        <v>22</v>
      </c>
      <c r="I397">
        <v>1</v>
      </c>
      <c r="J397">
        <v>5</v>
      </c>
      <c r="K397" t="s">
        <v>21</v>
      </c>
      <c r="L397">
        <v>5.4540999999999995</v>
      </c>
      <c r="M397">
        <v>1305.5</v>
      </c>
      <c r="N397">
        <v>5.4536999999999995</v>
      </c>
      <c r="O397">
        <v>1305.5</v>
      </c>
      <c r="P397"/>
    </row>
    <row r="398" spans="2:16" x14ac:dyDescent="0.25">
      <c r="B398" t="s">
        <v>518</v>
      </c>
      <c r="C398" t="s">
        <v>103</v>
      </c>
      <c r="D398">
        <v>3.3E-4</v>
      </c>
      <c r="E398">
        <v>3.3E-3</v>
      </c>
      <c r="F398">
        <v>1E-4</v>
      </c>
      <c r="G398" t="s">
        <v>24</v>
      </c>
      <c r="H398" t="s">
        <v>22</v>
      </c>
      <c r="I398">
        <v>1</v>
      </c>
      <c r="J398">
        <v>5</v>
      </c>
      <c r="K398" t="s">
        <v>21</v>
      </c>
      <c r="L398">
        <v>57.951000000000001</v>
      </c>
      <c r="M398">
        <v>175.31</v>
      </c>
      <c r="N398">
        <v>57.951000000000001</v>
      </c>
      <c r="O398">
        <v>175.28</v>
      </c>
      <c r="P398"/>
    </row>
    <row r="399" spans="2:16" x14ac:dyDescent="0.25">
      <c r="B399" t="s">
        <v>519</v>
      </c>
      <c r="C399" t="s">
        <v>103</v>
      </c>
      <c r="D399">
        <v>3.3E-4</v>
      </c>
      <c r="E399">
        <v>3.3E-3</v>
      </c>
      <c r="F399">
        <v>1E-8</v>
      </c>
      <c r="G399" t="s">
        <v>24</v>
      </c>
      <c r="H399" t="s">
        <v>22</v>
      </c>
      <c r="I399">
        <v>5</v>
      </c>
      <c r="J399">
        <v>10</v>
      </c>
      <c r="K399" t="s">
        <v>21</v>
      </c>
      <c r="L399">
        <v>0.66</v>
      </c>
      <c r="M399">
        <v>5700</v>
      </c>
      <c r="N399">
        <v>0.34643000000000002</v>
      </c>
      <c r="O399">
        <v>5773.5</v>
      </c>
      <c r="P399"/>
    </row>
    <row r="400" spans="2:16" x14ac:dyDescent="0.25">
      <c r="B400" t="s">
        <v>520</v>
      </c>
      <c r="C400" t="s">
        <v>103</v>
      </c>
      <c r="D400">
        <v>3.3E-4</v>
      </c>
      <c r="E400">
        <v>3.3E-3</v>
      </c>
      <c r="F400">
        <v>1.0000000000000001E-7</v>
      </c>
      <c r="G400" t="s">
        <v>24</v>
      </c>
      <c r="H400" t="s">
        <v>22</v>
      </c>
      <c r="I400">
        <v>5</v>
      </c>
      <c r="J400">
        <v>10</v>
      </c>
      <c r="K400" t="s">
        <v>21</v>
      </c>
      <c r="L400">
        <v>0.66</v>
      </c>
      <c r="M400">
        <v>5679.5</v>
      </c>
      <c r="N400">
        <v>0.34723999999999999</v>
      </c>
      <c r="O400">
        <v>5773.3</v>
      </c>
      <c r="P400"/>
    </row>
    <row r="401" spans="2:16" x14ac:dyDescent="0.25">
      <c r="B401" t="s">
        <v>521</v>
      </c>
      <c r="C401" t="s">
        <v>103</v>
      </c>
      <c r="D401">
        <v>3.3E-4</v>
      </c>
      <c r="E401">
        <v>3.3E-3</v>
      </c>
      <c r="F401">
        <v>9.9999999999999995E-7</v>
      </c>
      <c r="G401" t="s">
        <v>24</v>
      </c>
      <c r="H401" t="s">
        <v>22</v>
      </c>
      <c r="I401">
        <v>5</v>
      </c>
      <c r="J401">
        <v>10</v>
      </c>
      <c r="K401" t="s">
        <v>21</v>
      </c>
      <c r="L401">
        <v>0.66</v>
      </c>
      <c r="M401">
        <v>5682.4000000000005</v>
      </c>
      <c r="N401">
        <v>0.42712</v>
      </c>
      <c r="O401">
        <v>5751.7</v>
      </c>
      <c r="P401"/>
    </row>
    <row r="402" spans="2:16" x14ac:dyDescent="0.25">
      <c r="B402" t="s">
        <v>522</v>
      </c>
      <c r="C402" t="s">
        <v>103</v>
      </c>
      <c r="D402">
        <v>3.3E-4</v>
      </c>
      <c r="E402">
        <v>3.3E-3</v>
      </c>
      <c r="F402">
        <v>1.0000000000000001E-5</v>
      </c>
      <c r="G402" t="s">
        <v>24</v>
      </c>
      <c r="H402" t="s">
        <v>22</v>
      </c>
      <c r="I402">
        <v>5</v>
      </c>
      <c r="J402">
        <v>10</v>
      </c>
      <c r="K402" t="s">
        <v>21</v>
      </c>
      <c r="L402">
        <v>4.6639999999999997</v>
      </c>
      <c r="M402">
        <v>4722.4000000000005</v>
      </c>
      <c r="N402">
        <v>4.6632999999999996</v>
      </c>
      <c r="O402">
        <v>4722.5</v>
      </c>
      <c r="P402"/>
    </row>
    <row r="403" spans="2:16" x14ac:dyDescent="0.25">
      <c r="B403" t="s">
        <v>523</v>
      </c>
      <c r="C403" t="s">
        <v>103</v>
      </c>
      <c r="D403">
        <v>3.3E-4</v>
      </c>
      <c r="E403">
        <v>3.3E-3</v>
      </c>
      <c r="F403">
        <v>1E-4</v>
      </c>
      <c r="G403" t="s">
        <v>24</v>
      </c>
      <c r="H403" t="s">
        <v>22</v>
      </c>
      <c r="I403">
        <v>5</v>
      </c>
      <c r="J403">
        <v>10</v>
      </c>
      <c r="K403" t="s">
        <v>21</v>
      </c>
      <c r="L403">
        <v>57.698</v>
      </c>
      <c r="M403">
        <v>1048.7</v>
      </c>
      <c r="N403">
        <v>57.698</v>
      </c>
      <c r="O403">
        <v>1048.5999999999999</v>
      </c>
      <c r="P403"/>
    </row>
    <row r="404" spans="2:16" x14ac:dyDescent="0.25">
      <c r="B404" t="s">
        <v>524</v>
      </c>
      <c r="C404" t="s">
        <v>103</v>
      </c>
      <c r="D404">
        <v>3.3E-4</v>
      </c>
      <c r="E404">
        <v>3.3E-3</v>
      </c>
      <c r="F404">
        <v>1E-8</v>
      </c>
      <c r="G404" t="s">
        <v>24</v>
      </c>
      <c r="H404" t="s">
        <v>22</v>
      </c>
      <c r="I404">
        <v>10</v>
      </c>
      <c r="J404">
        <v>30</v>
      </c>
      <c r="K404" t="s">
        <v>21</v>
      </c>
      <c r="L404">
        <v>2.8000000000000003</v>
      </c>
      <c r="M404">
        <v>11000</v>
      </c>
      <c r="N404">
        <v>0.69284000000000001</v>
      </c>
      <c r="O404">
        <v>11547</v>
      </c>
      <c r="P404"/>
    </row>
    <row r="405" spans="2:16" x14ac:dyDescent="0.25">
      <c r="B405" t="s">
        <v>525</v>
      </c>
      <c r="C405" t="s">
        <v>103</v>
      </c>
      <c r="D405">
        <v>3.3E-4</v>
      </c>
      <c r="E405">
        <v>3.3E-3</v>
      </c>
      <c r="F405">
        <v>1.0000000000000001E-7</v>
      </c>
      <c r="G405" t="s">
        <v>24</v>
      </c>
      <c r="H405" t="s">
        <v>22</v>
      </c>
      <c r="I405">
        <v>10</v>
      </c>
      <c r="J405">
        <v>30</v>
      </c>
      <c r="K405" t="s">
        <v>21</v>
      </c>
      <c r="L405">
        <v>2.8000000000000003</v>
      </c>
      <c r="M405">
        <v>10936</v>
      </c>
      <c r="N405">
        <v>0.69319999999999993</v>
      </c>
      <c r="O405">
        <v>11547</v>
      </c>
      <c r="P405"/>
    </row>
    <row r="406" spans="2:16" x14ac:dyDescent="0.25">
      <c r="B406" t="s">
        <v>526</v>
      </c>
      <c r="C406" t="s">
        <v>103</v>
      </c>
      <c r="D406">
        <v>3.3E-4</v>
      </c>
      <c r="E406">
        <v>3.3E-3</v>
      </c>
      <c r="F406">
        <v>9.9999999999999995E-7</v>
      </c>
      <c r="G406" t="s">
        <v>24</v>
      </c>
      <c r="H406" t="s">
        <v>22</v>
      </c>
      <c r="I406">
        <v>10</v>
      </c>
      <c r="J406">
        <v>30</v>
      </c>
      <c r="K406" t="s">
        <v>21</v>
      </c>
      <c r="L406">
        <v>2.8000000000000003</v>
      </c>
      <c r="M406">
        <v>10937</v>
      </c>
      <c r="N406">
        <v>0.73365999999999998</v>
      </c>
      <c r="O406">
        <v>11536</v>
      </c>
      <c r="P406"/>
    </row>
    <row r="407" spans="2:16" x14ac:dyDescent="0.25">
      <c r="B407" t="s">
        <v>527</v>
      </c>
      <c r="C407" t="s">
        <v>103</v>
      </c>
      <c r="D407">
        <v>3.3E-4</v>
      </c>
      <c r="E407">
        <v>3.3E-3</v>
      </c>
      <c r="F407">
        <v>1.0000000000000001E-5</v>
      </c>
      <c r="G407" t="s">
        <v>24</v>
      </c>
      <c r="H407" t="s">
        <v>22</v>
      </c>
      <c r="I407">
        <v>10</v>
      </c>
      <c r="J407">
        <v>30</v>
      </c>
      <c r="K407" t="s">
        <v>21</v>
      </c>
      <c r="L407">
        <v>3.8012000000000001</v>
      </c>
      <c r="M407">
        <v>10736</v>
      </c>
      <c r="N407">
        <v>3.8003</v>
      </c>
      <c r="O407">
        <v>10736</v>
      </c>
      <c r="P407"/>
    </row>
    <row r="408" spans="2:16" x14ac:dyDescent="0.25">
      <c r="B408" t="s">
        <v>528</v>
      </c>
      <c r="C408" t="s">
        <v>103</v>
      </c>
      <c r="D408">
        <v>3.3E-4</v>
      </c>
      <c r="E408">
        <v>3.3E-3</v>
      </c>
      <c r="F408">
        <v>1E-4</v>
      </c>
      <c r="G408" t="s">
        <v>24</v>
      </c>
      <c r="H408" t="s">
        <v>22</v>
      </c>
      <c r="I408">
        <v>10</v>
      </c>
      <c r="J408">
        <v>30</v>
      </c>
      <c r="K408" t="s">
        <v>21</v>
      </c>
      <c r="L408">
        <v>56.885999999999996</v>
      </c>
      <c r="M408">
        <v>3907.7999999999997</v>
      </c>
      <c r="N408">
        <v>56.884999999999998</v>
      </c>
      <c r="O408">
        <v>3907.7000000000003</v>
      </c>
      <c r="P408"/>
    </row>
    <row r="409" spans="2:16" x14ac:dyDescent="0.25">
      <c r="B409" t="s">
        <v>529</v>
      </c>
      <c r="C409" t="s">
        <v>103</v>
      </c>
      <c r="D409">
        <v>3.3E-3</v>
      </c>
      <c r="E409">
        <v>3.3000000000000002E-2</v>
      </c>
      <c r="F409">
        <v>1E-8</v>
      </c>
      <c r="G409" t="s">
        <v>24</v>
      </c>
      <c r="H409" t="s">
        <v>22</v>
      </c>
      <c r="I409">
        <v>0.01</v>
      </c>
      <c r="J409">
        <v>0.02</v>
      </c>
      <c r="K409" t="s">
        <v>21</v>
      </c>
      <c r="L409">
        <v>25</v>
      </c>
      <c r="M409">
        <v>4600</v>
      </c>
      <c r="N409">
        <v>2.3096000000000001</v>
      </c>
      <c r="O409">
        <v>2078.5</v>
      </c>
      <c r="P409"/>
    </row>
    <row r="410" spans="2:16" x14ac:dyDescent="0.25">
      <c r="B410" t="s">
        <v>530</v>
      </c>
      <c r="C410" t="s">
        <v>103</v>
      </c>
      <c r="D410">
        <v>3.3E-3</v>
      </c>
      <c r="E410">
        <v>3.3000000000000002E-2</v>
      </c>
      <c r="F410">
        <v>1.0000000000000001E-7</v>
      </c>
      <c r="G410" t="s">
        <v>24</v>
      </c>
      <c r="H410" t="s">
        <v>22</v>
      </c>
      <c r="I410">
        <v>0.01</v>
      </c>
      <c r="J410">
        <v>0.02</v>
      </c>
      <c r="K410" t="s">
        <v>21</v>
      </c>
      <c r="L410">
        <v>25</v>
      </c>
      <c r="M410">
        <v>4600</v>
      </c>
      <c r="N410">
        <v>2.3304</v>
      </c>
      <c r="O410">
        <v>2077.9</v>
      </c>
      <c r="P410"/>
    </row>
    <row r="411" spans="2:16" x14ac:dyDescent="0.25">
      <c r="B411" t="s">
        <v>531</v>
      </c>
      <c r="C411" t="s">
        <v>103</v>
      </c>
      <c r="D411">
        <v>3.3E-3</v>
      </c>
      <c r="E411">
        <v>3.3000000000000002E-2</v>
      </c>
      <c r="F411">
        <v>9.9999999999999995E-7</v>
      </c>
      <c r="G411" t="s">
        <v>24</v>
      </c>
      <c r="H411" t="s">
        <v>22</v>
      </c>
      <c r="I411">
        <v>0.01</v>
      </c>
      <c r="J411">
        <v>0.02</v>
      </c>
      <c r="K411" t="s">
        <v>21</v>
      </c>
      <c r="L411">
        <v>25</v>
      </c>
      <c r="M411">
        <v>4600</v>
      </c>
      <c r="N411">
        <v>4.1520999999999999</v>
      </c>
      <c r="O411">
        <v>2029.7999999999997</v>
      </c>
      <c r="P411"/>
    </row>
    <row r="412" spans="2:16" x14ac:dyDescent="0.25">
      <c r="B412" t="s">
        <v>532</v>
      </c>
      <c r="C412" t="s">
        <v>103</v>
      </c>
      <c r="D412">
        <v>3.3E-3</v>
      </c>
      <c r="E412">
        <v>3.3000000000000002E-2</v>
      </c>
      <c r="F412">
        <v>1.0000000000000001E-5</v>
      </c>
      <c r="G412" t="s">
        <v>24</v>
      </c>
      <c r="H412" t="s">
        <v>22</v>
      </c>
      <c r="I412">
        <v>0.01</v>
      </c>
      <c r="J412">
        <v>0.02</v>
      </c>
      <c r="K412" t="s">
        <v>21</v>
      </c>
      <c r="L412">
        <v>45.601999999999997</v>
      </c>
      <c r="M412">
        <v>3975.7</v>
      </c>
      <c r="N412">
        <v>55.067</v>
      </c>
      <c r="O412">
        <v>1107.0999999999999</v>
      </c>
      <c r="P412"/>
    </row>
    <row r="413" spans="2:16" x14ac:dyDescent="0.25">
      <c r="B413" t="s">
        <v>533</v>
      </c>
      <c r="C413" t="s">
        <v>103</v>
      </c>
      <c r="D413">
        <v>3.3E-3</v>
      </c>
      <c r="E413">
        <v>3.3000000000000002E-2</v>
      </c>
      <c r="F413">
        <v>1E-4</v>
      </c>
      <c r="G413" t="s">
        <v>24</v>
      </c>
      <c r="H413" t="s">
        <v>22</v>
      </c>
      <c r="I413">
        <v>0.01</v>
      </c>
      <c r="J413">
        <v>0.02</v>
      </c>
      <c r="K413" t="s">
        <v>21</v>
      </c>
      <c r="L413">
        <v>579.6</v>
      </c>
      <c r="M413">
        <v>142.97999999999999</v>
      </c>
      <c r="N413">
        <v>579.6</v>
      </c>
      <c r="O413">
        <v>142.91999999999999</v>
      </c>
      <c r="P413"/>
    </row>
    <row r="414" spans="2:16" x14ac:dyDescent="0.25">
      <c r="B414" t="s">
        <v>534</v>
      </c>
      <c r="C414" t="s">
        <v>103</v>
      </c>
      <c r="D414">
        <v>3.3E-3</v>
      </c>
      <c r="E414">
        <v>3.3000000000000002E-2</v>
      </c>
      <c r="F414">
        <v>1E-8</v>
      </c>
      <c r="G414" t="s">
        <v>24</v>
      </c>
      <c r="H414" t="s">
        <v>22</v>
      </c>
      <c r="I414">
        <v>0.02</v>
      </c>
      <c r="J414">
        <v>4.4999999999999998E-2</v>
      </c>
      <c r="K414" t="s">
        <v>21</v>
      </c>
      <c r="L414">
        <v>26</v>
      </c>
      <c r="M414">
        <v>1700</v>
      </c>
      <c r="N414">
        <v>2.3105000000000002</v>
      </c>
      <c r="O414">
        <v>1039.1999999999998</v>
      </c>
      <c r="P414"/>
    </row>
    <row r="415" spans="2:16" x14ac:dyDescent="0.25">
      <c r="B415" t="s">
        <v>535</v>
      </c>
      <c r="C415" t="s">
        <v>103</v>
      </c>
      <c r="D415">
        <v>3.3E-3</v>
      </c>
      <c r="E415">
        <v>3.3000000000000002E-2</v>
      </c>
      <c r="F415">
        <v>1.0000000000000001E-7</v>
      </c>
      <c r="G415" t="s">
        <v>24</v>
      </c>
      <c r="H415" t="s">
        <v>22</v>
      </c>
      <c r="I415">
        <v>0.02</v>
      </c>
      <c r="J415">
        <v>4.4999999999999998E-2</v>
      </c>
      <c r="K415" t="s">
        <v>21</v>
      </c>
      <c r="L415">
        <v>26</v>
      </c>
      <c r="M415">
        <v>1700</v>
      </c>
      <c r="N415">
        <v>2.3417000000000003</v>
      </c>
      <c r="O415">
        <v>1038.4000000000001</v>
      </c>
      <c r="P415"/>
    </row>
    <row r="416" spans="2:16" x14ac:dyDescent="0.25">
      <c r="B416" t="s">
        <v>536</v>
      </c>
      <c r="C416" t="s">
        <v>103</v>
      </c>
      <c r="D416">
        <v>3.3E-3</v>
      </c>
      <c r="E416">
        <v>3.3000000000000002E-2</v>
      </c>
      <c r="F416">
        <v>9.9999999999999995E-7</v>
      </c>
      <c r="G416" t="s">
        <v>24</v>
      </c>
      <c r="H416" t="s">
        <v>22</v>
      </c>
      <c r="I416">
        <v>0.02</v>
      </c>
      <c r="J416">
        <v>4.4999999999999998E-2</v>
      </c>
      <c r="K416" t="s">
        <v>21</v>
      </c>
      <c r="L416">
        <v>26</v>
      </c>
      <c r="M416">
        <v>1700</v>
      </c>
      <c r="N416">
        <v>4.9485000000000001</v>
      </c>
      <c r="O416">
        <v>973.09999999999991</v>
      </c>
      <c r="P416"/>
    </row>
    <row r="417" spans="2:16" x14ac:dyDescent="0.25">
      <c r="B417" t="s">
        <v>537</v>
      </c>
      <c r="C417" t="s">
        <v>103</v>
      </c>
      <c r="D417">
        <v>3.3E-3</v>
      </c>
      <c r="E417">
        <v>3.3000000000000002E-2</v>
      </c>
      <c r="F417">
        <v>1.0000000000000001E-5</v>
      </c>
      <c r="G417" t="s">
        <v>24</v>
      </c>
      <c r="H417" t="s">
        <v>22</v>
      </c>
      <c r="I417">
        <v>0.02</v>
      </c>
      <c r="J417">
        <v>4.4999999999999998E-2</v>
      </c>
      <c r="K417" t="s">
        <v>21</v>
      </c>
      <c r="L417">
        <v>55.638999999999996</v>
      </c>
      <c r="M417">
        <v>801.88</v>
      </c>
      <c r="N417">
        <v>57.138999999999996</v>
      </c>
      <c r="O417">
        <v>346.84999999999997</v>
      </c>
      <c r="P417"/>
    </row>
    <row r="418" spans="2:16" x14ac:dyDescent="0.25">
      <c r="B418" t="s">
        <v>538</v>
      </c>
      <c r="C418" t="s">
        <v>103</v>
      </c>
      <c r="D418">
        <v>3.3E-3</v>
      </c>
      <c r="E418">
        <v>3.3000000000000002E-2</v>
      </c>
      <c r="F418">
        <v>1E-4</v>
      </c>
      <c r="G418" t="s">
        <v>24</v>
      </c>
      <c r="H418" t="s">
        <v>22</v>
      </c>
      <c r="I418">
        <v>0.02</v>
      </c>
      <c r="J418">
        <v>4.4999999999999998E-2</v>
      </c>
      <c r="K418" t="s">
        <v>21</v>
      </c>
      <c r="L418">
        <v>579.9</v>
      </c>
      <c r="M418">
        <v>37.954000000000001</v>
      </c>
      <c r="N418">
        <v>579.9</v>
      </c>
      <c r="O418">
        <v>37.896000000000001</v>
      </c>
      <c r="P418"/>
    </row>
    <row r="419" spans="2:16" x14ac:dyDescent="0.25">
      <c r="B419" t="s">
        <v>539</v>
      </c>
      <c r="C419" t="s">
        <v>103</v>
      </c>
      <c r="D419">
        <v>3.3E-3</v>
      </c>
      <c r="E419">
        <v>3.3000000000000002E-2</v>
      </c>
      <c r="F419">
        <v>1E-8</v>
      </c>
      <c r="G419" t="s">
        <v>24</v>
      </c>
      <c r="H419" t="s">
        <v>22</v>
      </c>
      <c r="I419">
        <v>4.4999999999999998E-2</v>
      </c>
      <c r="J419">
        <v>1</v>
      </c>
      <c r="K419" t="s">
        <v>21</v>
      </c>
      <c r="L419">
        <v>23</v>
      </c>
      <c r="M419">
        <v>350</v>
      </c>
      <c r="N419">
        <v>2.3102999999999998</v>
      </c>
      <c r="O419">
        <v>461.86</v>
      </c>
      <c r="P419"/>
    </row>
    <row r="420" spans="2:16" x14ac:dyDescent="0.25">
      <c r="B420" t="s">
        <v>540</v>
      </c>
      <c r="C420" t="s">
        <v>103</v>
      </c>
      <c r="D420">
        <v>3.3E-3</v>
      </c>
      <c r="E420">
        <v>3.3000000000000002E-2</v>
      </c>
      <c r="F420">
        <v>1.0000000000000001E-7</v>
      </c>
      <c r="G420" t="s">
        <v>24</v>
      </c>
      <c r="H420" t="s">
        <v>22</v>
      </c>
      <c r="I420">
        <v>4.4999999999999998E-2</v>
      </c>
      <c r="J420">
        <v>1</v>
      </c>
      <c r="K420" t="s">
        <v>21</v>
      </c>
      <c r="L420">
        <v>23</v>
      </c>
      <c r="M420">
        <v>350</v>
      </c>
      <c r="N420">
        <v>2.3574000000000002</v>
      </c>
      <c r="O420">
        <v>460.72</v>
      </c>
      <c r="P420"/>
    </row>
    <row r="421" spans="2:16" x14ac:dyDescent="0.25">
      <c r="B421" t="s">
        <v>541</v>
      </c>
      <c r="C421" t="s">
        <v>103</v>
      </c>
      <c r="D421">
        <v>3.3E-3</v>
      </c>
      <c r="E421">
        <v>3.3000000000000002E-2</v>
      </c>
      <c r="F421">
        <v>9.9999999999999995E-7</v>
      </c>
      <c r="G421" t="s">
        <v>24</v>
      </c>
      <c r="H421" t="s">
        <v>22</v>
      </c>
      <c r="I421">
        <v>4.4999999999999998E-2</v>
      </c>
      <c r="J421">
        <v>1</v>
      </c>
      <c r="K421" t="s">
        <v>21</v>
      </c>
      <c r="L421">
        <v>23</v>
      </c>
      <c r="M421">
        <v>350</v>
      </c>
      <c r="N421">
        <v>5.6712999999999996</v>
      </c>
      <c r="O421">
        <v>388.29999999999995</v>
      </c>
      <c r="P421"/>
    </row>
    <row r="422" spans="2:16" x14ac:dyDescent="0.25">
      <c r="B422" t="s">
        <v>542</v>
      </c>
      <c r="C422" t="s">
        <v>103</v>
      </c>
      <c r="D422">
        <v>3.3E-3</v>
      </c>
      <c r="E422">
        <v>3.3000000000000002E-2</v>
      </c>
      <c r="F422">
        <v>1.0000000000000001E-5</v>
      </c>
      <c r="G422" t="s">
        <v>24</v>
      </c>
      <c r="H422" t="s">
        <v>22</v>
      </c>
      <c r="I422">
        <v>4.4999999999999998E-2</v>
      </c>
      <c r="J422">
        <v>1</v>
      </c>
      <c r="K422" t="s">
        <v>21</v>
      </c>
      <c r="L422">
        <v>57.852999999999994</v>
      </c>
      <c r="M422">
        <v>83.334000000000003</v>
      </c>
      <c r="N422">
        <v>57.851999999999997</v>
      </c>
      <c r="O422">
        <v>83.196000000000012</v>
      </c>
      <c r="P422"/>
    </row>
    <row r="423" spans="2:16" x14ac:dyDescent="0.25">
      <c r="B423" t="s">
        <v>543</v>
      </c>
      <c r="C423" t="s">
        <v>103</v>
      </c>
      <c r="D423">
        <v>3.3E-3</v>
      </c>
      <c r="E423">
        <v>3.3000000000000002E-2</v>
      </c>
      <c r="F423">
        <v>1E-4</v>
      </c>
      <c r="G423" t="s">
        <v>24</v>
      </c>
      <c r="H423" t="s">
        <v>22</v>
      </c>
      <c r="I423">
        <v>4.4999999999999998E-2</v>
      </c>
      <c r="J423">
        <v>1</v>
      </c>
      <c r="K423" t="s">
        <v>21</v>
      </c>
      <c r="L423">
        <v>579.99</v>
      </c>
      <c r="M423">
        <v>8.5711999999999993</v>
      </c>
      <c r="N423">
        <v>579.99</v>
      </c>
      <c r="O423">
        <v>8.5129999999999999</v>
      </c>
      <c r="P423"/>
    </row>
    <row r="424" spans="2:16" x14ac:dyDescent="0.25">
      <c r="B424" t="s">
        <v>544</v>
      </c>
      <c r="C424" t="s">
        <v>103</v>
      </c>
      <c r="D424">
        <v>3.3E-3</v>
      </c>
      <c r="E424">
        <v>3.3000000000000002E-2</v>
      </c>
      <c r="F424">
        <v>1E-8</v>
      </c>
      <c r="G424" t="s">
        <v>24</v>
      </c>
      <c r="H424" t="s">
        <v>22</v>
      </c>
      <c r="I424">
        <v>1</v>
      </c>
      <c r="J424">
        <v>5</v>
      </c>
      <c r="K424" t="s">
        <v>21</v>
      </c>
      <c r="L424">
        <v>23</v>
      </c>
      <c r="M424">
        <v>350</v>
      </c>
      <c r="N424">
        <v>2.3102</v>
      </c>
      <c r="O424">
        <v>923.74</v>
      </c>
      <c r="P424"/>
    </row>
    <row r="425" spans="2:16" x14ac:dyDescent="0.25">
      <c r="B425" t="s">
        <v>545</v>
      </c>
      <c r="C425" t="s">
        <v>103</v>
      </c>
      <c r="D425">
        <v>3.3E-3</v>
      </c>
      <c r="E425">
        <v>3.3000000000000002E-2</v>
      </c>
      <c r="F425">
        <v>1.0000000000000001E-7</v>
      </c>
      <c r="G425" t="s">
        <v>24</v>
      </c>
      <c r="H425" t="s">
        <v>22</v>
      </c>
      <c r="I425">
        <v>1</v>
      </c>
      <c r="J425">
        <v>5</v>
      </c>
      <c r="K425" t="s">
        <v>21</v>
      </c>
      <c r="L425">
        <v>23</v>
      </c>
      <c r="M425">
        <v>350</v>
      </c>
      <c r="N425">
        <v>2.3440000000000003</v>
      </c>
      <c r="O425">
        <v>922.87</v>
      </c>
      <c r="P425"/>
    </row>
    <row r="426" spans="2:16" x14ac:dyDescent="0.25">
      <c r="B426" t="s">
        <v>546</v>
      </c>
      <c r="C426" t="s">
        <v>103</v>
      </c>
      <c r="D426">
        <v>3.3E-3</v>
      </c>
      <c r="E426">
        <v>3.3000000000000002E-2</v>
      </c>
      <c r="F426">
        <v>9.9999999999999995E-7</v>
      </c>
      <c r="G426" t="s">
        <v>24</v>
      </c>
      <c r="H426" t="s">
        <v>22</v>
      </c>
      <c r="I426">
        <v>1</v>
      </c>
      <c r="J426">
        <v>5</v>
      </c>
      <c r="K426" t="s">
        <v>21</v>
      </c>
      <c r="L426">
        <v>23</v>
      </c>
      <c r="M426">
        <v>350</v>
      </c>
      <c r="N426">
        <v>5.0733999999999995</v>
      </c>
      <c r="O426">
        <v>855.43000000000006</v>
      </c>
      <c r="P426"/>
    </row>
    <row r="427" spans="2:16" x14ac:dyDescent="0.25">
      <c r="B427" t="s">
        <v>547</v>
      </c>
      <c r="C427" t="s">
        <v>103</v>
      </c>
      <c r="D427">
        <v>3.3E-3</v>
      </c>
      <c r="E427">
        <v>3.3000000000000002E-2</v>
      </c>
      <c r="F427">
        <v>1.0000000000000001E-5</v>
      </c>
      <c r="G427" t="s">
        <v>24</v>
      </c>
      <c r="H427" t="s">
        <v>22</v>
      </c>
      <c r="I427">
        <v>1</v>
      </c>
      <c r="J427">
        <v>5</v>
      </c>
      <c r="K427" t="s">
        <v>21</v>
      </c>
      <c r="L427">
        <v>57.317</v>
      </c>
      <c r="M427">
        <v>282.33999999999997</v>
      </c>
      <c r="N427">
        <v>57.315999999999995</v>
      </c>
      <c r="O427">
        <v>282.22000000000003</v>
      </c>
      <c r="P427"/>
    </row>
    <row r="428" spans="2:16" x14ac:dyDescent="0.25">
      <c r="B428" t="s">
        <v>548</v>
      </c>
      <c r="C428" t="s">
        <v>103</v>
      </c>
      <c r="D428">
        <v>3.3E-3</v>
      </c>
      <c r="E428">
        <v>3.3000000000000002E-2</v>
      </c>
      <c r="F428">
        <v>1E-4</v>
      </c>
      <c r="G428" t="s">
        <v>24</v>
      </c>
      <c r="H428" t="s">
        <v>22</v>
      </c>
      <c r="I428">
        <v>1</v>
      </c>
      <c r="J428">
        <v>5</v>
      </c>
      <c r="K428" t="s">
        <v>21</v>
      </c>
      <c r="L428">
        <v>579.92999999999995</v>
      </c>
      <c r="M428">
        <v>30.415000000000003</v>
      </c>
      <c r="N428">
        <v>579.92999999999995</v>
      </c>
      <c r="O428">
        <v>30.356999999999999</v>
      </c>
      <c r="P428"/>
    </row>
    <row r="429" spans="2:16" x14ac:dyDescent="0.25">
      <c r="B429" t="s">
        <v>549</v>
      </c>
      <c r="C429" t="s">
        <v>103</v>
      </c>
      <c r="D429">
        <v>3.3E-3</v>
      </c>
      <c r="E429">
        <v>3.3000000000000002E-2</v>
      </c>
      <c r="F429">
        <v>1E-8</v>
      </c>
      <c r="G429" t="s">
        <v>24</v>
      </c>
      <c r="H429" t="s">
        <v>22</v>
      </c>
      <c r="I429">
        <v>5</v>
      </c>
      <c r="J429">
        <v>10</v>
      </c>
      <c r="K429" t="s">
        <v>21</v>
      </c>
      <c r="L429">
        <v>21</v>
      </c>
      <c r="M429">
        <v>1800</v>
      </c>
      <c r="N429">
        <v>3.4643999999999999</v>
      </c>
      <c r="O429">
        <v>2309.4</v>
      </c>
      <c r="P429"/>
    </row>
    <row r="430" spans="2:16" x14ac:dyDescent="0.25">
      <c r="B430" t="s">
        <v>550</v>
      </c>
      <c r="C430" t="s">
        <v>103</v>
      </c>
      <c r="D430">
        <v>3.3E-3</v>
      </c>
      <c r="E430">
        <v>3.3000000000000002E-2</v>
      </c>
      <c r="F430">
        <v>1.0000000000000001E-7</v>
      </c>
      <c r="G430" t="s">
        <v>24</v>
      </c>
      <c r="H430" t="s">
        <v>22</v>
      </c>
      <c r="I430">
        <v>5</v>
      </c>
      <c r="J430">
        <v>10</v>
      </c>
      <c r="K430" t="s">
        <v>21</v>
      </c>
      <c r="L430">
        <v>21</v>
      </c>
      <c r="M430">
        <v>1830.5</v>
      </c>
      <c r="N430">
        <v>3.4808000000000003</v>
      </c>
      <c r="O430">
        <v>2309</v>
      </c>
      <c r="P430"/>
    </row>
    <row r="431" spans="2:16" x14ac:dyDescent="0.25">
      <c r="B431" t="s">
        <v>551</v>
      </c>
      <c r="C431" t="s">
        <v>103</v>
      </c>
      <c r="D431">
        <v>3.3E-3</v>
      </c>
      <c r="E431">
        <v>3.3000000000000002E-2</v>
      </c>
      <c r="F431">
        <v>9.9999999999999995E-7</v>
      </c>
      <c r="G431" t="s">
        <v>24</v>
      </c>
      <c r="H431" t="s">
        <v>22</v>
      </c>
      <c r="I431">
        <v>5</v>
      </c>
      <c r="J431">
        <v>10</v>
      </c>
      <c r="K431" t="s">
        <v>21</v>
      </c>
      <c r="L431">
        <v>21</v>
      </c>
      <c r="M431">
        <v>1837.6</v>
      </c>
      <c r="N431">
        <v>5.0248999999999997</v>
      </c>
      <c r="O431">
        <v>2268.5</v>
      </c>
      <c r="P431"/>
    </row>
    <row r="432" spans="2:16" x14ac:dyDescent="0.25">
      <c r="B432" t="s">
        <v>552</v>
      </c>
      <c r="C432" t="s">
        <v>103</v>
      </c>
      <c r="D432">
        <v>3.3E-3</v>
      </c>
      <c r="E432">
        <v>3.3000000000000002E-2</v>
      </c>
      <c r="F432">
        <v>1.0000000000000001E-5</v>
      </c>
      <c r="G432" t="s">
        <v>24</v>
      </c>
      <c r="H432" t="s">
        <v>22</v>
      </c>
      <c r="I432">
        <v>5</v>
      </c>
      <c r="J432">
        <v>10</v>
      </c>
      <c r="K432" t="s">
        <v>21</v>
      </c>
      <c r="L432">
        <v>54.667999999999999</v>
      </c>
      <c r="M432">
        <v>1330</v>
      </c>
      <c r="N432">
        <v>54.660999999999994</v>
      </c>
      <c r="O432">
        <v>1330</v>
      </c>
      <c r="P432"/>
    </row>
    <row r="433" spans="2:16" x14ac:dyDescent="0.25">
      <c r="B433" t="s">
        <v>553</v>
      </c>
      <c r="C433" t="s">
        <v>103</v>
      </c>
      <c r="D433">
        <v>3.3E-3</v>
      </c>
      <c r="E433">
        <v>3.3000000000000002E-2</v>
      </c>
      <c r="F433">
        <v>1E-4</v>
      </c>
      <c r="G433" t="s">
        <v>24</v>
      </c>
      <c r="H433" t="s">
        <v>22</v>
      </c>
      <c r="I433">
        <v>5</v>
      </c>
      <c r="J433">
        <v>10</v>
      </c>
      <c r="K433" t="s">
        <v>21</v>
      </c>
      <c r="L433">
        <v>579.52</v>
      </c>
      <c r="M433">
        <v>179.93</v>
      </c>
      <c r="N433">
        <v>579.51</v>
      </c>
      <c r="O433">
        <v>179.82999999999998</v>
      </c>
      <c r="P433"/>
    </row>
    <row r="434" spans="2:16" x14ac:dyDescent="0.25">
      <c r="B434" t="s">
        <v>554</v>
      </c>
      <c r="C434" t="s">
        <v>103</v>
      </c>
      <c r="D434">
        <v>3.3E-3</v>
      </c>
      <c r="E434">
        <v>3.3000000000000002E-2</v>
      </c>
      <c r="F434">
        <v>1E-8</v>
      </c>
      <c r="G434" t="s">
        <v>24</v>
      </c>
      <c r="H434" t="s">
        <v>22</v>
      </c>
      <c r="I434">
        <v>10</v>
      </c>
      <c r="J434">
        <v>30</v>
      </c>
      <c r="K434" t="s">
        <v>21</v>
      </c>
      <c r="L434">
        <v>48</v>
      </c>
      <c r="M434">
        <v>4600</v>
      </c>
      <c r="N434">
        <v>4.6189999999999998</v>
      </c>
      <c r="O434">
        <v>4618.8</v>
      </c>
      <c r="P434"/>
    </row>
    <row r="435" spans="2:16" x14ac:dyDescent="0.25">
      <c r="B435" t="s">
        <v>555</v>
      </c>
      <c r="C435" t="s">
        <v>103</v>
      </c>
      <c r="D435">
        <v>3.3E-3</v>
      </c>
      <c r="E435">
        <v>3.3000000000000002E-2</v>
      </c>
      <c r="F435">
        <v>1.0000000000000001E-7</v>
      </c>
      <c r="G435" t="s">
        <v>24</v>
      </c>
      <c r="H435" t="s">
        <v>22</v>
      </c>
      <c r="I435">
        <v>10</v>
      </c>
      <c r="J435">
        <v>30</v>
      </c>
      <c r="K435" t="s">
        <v>21</v>
      </c>
      <c r="L435">
        <v>48</v>
      </c>
      <c r="M435">
        <v>4600</v>
      </c>
      <c r="N435">
        <v>4.6280999999999999</v>
      </c>
      <c r="O435">
        <v>4618.5999999999995</v>
      </c>
      <c r="P435"/>
    </row>
    <row r="436" spans="2:16" x14ac:dyDescent="0.25">
      <c r="B436" t="s">
        <v>556</v>
      </c>
      <c r="C436" t="s">
        <v>103</v>
      </c>
      <c r="D436">
        <v>3.3E-3</v>
      </c>
      <c r="E436">
        <v>3.3000000000000002E-2</v>
      </c>
      <c r="F436">
        <v>9.9999999999999995E-7</v>
      </c>
      <c r="G436" t="s">
        <v>24</v>
      </c>
      <c r="H436" t="s">
        <v>22</v>
      </c>
      <c r="I436">
        <v>10</v>
      </c>
      <c r="J436">
        <v>30</v>
      </c>
      <c r="K436" t="s">
        <v>21</v>
      </c>
      <c r="L436">
        <v>48</v>
      </c>
      <c r="M436">
        <v>4600</v>
      </c>
      <c r="N436">
        <v>5.5286999999999997</v>
      </c>
      <c r="O436">
        <v>4594.5</v>
      </c>
      <c r="P436"/>
    </row>
    <row r="437" spans="2:16" x14ac:dyDescent="0.25">
      <c r="B437" t="s">
        <v>557</v>
      </c>
      <c r="C437" t="s">
        <v>103</v>
      </c>
      <c r="D437">
        <v>3.3E-3</v>
      </c>
      <c r="E437">
        <v>3.3000000000000002E-2</v>
      </c>
      <c r="F437">
        <v>1.0000000000000001E-5</v>
      </c>
      <c r="G437" t="s">
        <v>24</v>
      </c>
      <c r="H437" t="s">
        <v>22</v>
      </c>
      <c r="I437">
        <v>10</v>
      </c>
      <c r="J437">
        <v>30</v>
      </c>
      <c r="K437" t="s">
        <v>21</v>
      </c>
      <c r="L437">
        <v>48</v>
      </c>
      <c r="M437">
        <v>4600</v>
      </c>
      <c r="N437">
        <v>49.518999999999998</v>
      </c>
      <c r="O437">
        <v>3572.4</v>
      </c>
      <c r="P437"/>
    </row>
    <row r="438" spans="2:16" x14ac:dyDescent="0.25">
      <c r="B438" t="s">
        <v>558</v>
      </c>
      <c r="C438" t="s">
        <v>103</v>
      </c>
      <c r="D438">
        <v>3.3E-3</v>
      </c>
      <c r="E438">
        <v>3.3000000000000002E-2</v>
      </c>
      <c r="F438">
        <v>1E-4</v>
      </c>
      <c r="G438" t="s">
        <v>24</v>
      </c>
      <c r="H438" t="s">
        <v>22</v>
      </c>
      <c r="I438">
        <v>10</v>
      </c>
      <c r="J438">
        <v>30</v>
      </c>
      <c r="K438" t="s">
        <v>21</v>
      </c>
      <c r="L438">
        <v>578.05999999999995</v>
      </c>
      <c r="M438">
        <v>691.94999999999993</v>
      </c>
      <c r="N438">
        <v>578.05999999999995</v>
      </c>
      <c r="O438">
        <v>691.72</v>
      </c>
      <c r="P438"/>
    </row>
    <row r="439" spans="2:16" x14ac:dyDescent="0.25">
      <c r="B439" t="s">
        <v>559</v>
      </c>
      <c r="C439" t="s">
        <v>103</v>
      </c>
      <c r="D439">
        <v>3.3000000000000002E-2</v>
      </c>
      <c r="E439">
        <v>0.33</v>
      </c>
      <c r="F439">
        <v>9.9999999999999995E-7</v>
      </c>
      <c r="G439" t="s">
        <v>24</v>
      </c>
      <c r="H439" t="s">
        <v>23</v>
      </c>
      <c r="I439">
        <v>0.01</v>
      </c>
      <c r="J439">
        <v>0.02</v>
      </c>
      <c r="K439" t="s">
        <v>21</v>
      </c>
      <c r="L439">
        <v>0.25</v>
      </c>
      <c r="M439">
        <v>4.5999999999999996</v>
      </c>
      <c r="N439">
        <v>2.3095999999999998E-2</v>
      </c>
      <c r="O439">
        <v>2.0785</v>
      </c>
      <c r="P439"/>
    </row>
    <row r="440" spans="2:16" x14ac:dyDescent="0.25">
      <c r="B440" t="s">
        <v>560</v>
      </c>
      <c r="C440" t="s">
        <v>103</v>
      </c>
      <c r="D440">
        <v>3.3000000000000002E-2</v>
      </c>
      <c r="E440">
        <v>0.33</v>
      </c>
      <c r="F440">
        <v>1.0000000000000001E-5</v>
      </c>
      <c r="G440" t="s">
        <v>24</v>
      </c>
      <c r="H440" t="s">
        <v>23</v>
      </c>
      <c r="I440">
        <v>0.01</v>
      </c>
      <c r="J440">
        <v>0.02</v>
      </c>
      <c r="K440" t="s">
        <v>21</v>
      </c>
      <c r="L440">
        <v>0.25</v>
      </c>
      <c r="M440">
        <v>4.5999999999999996</v>
      </c>
      <c r="N440">
        <v>2.3304000000000002E-2</v>
      </c>
      <c r="O440">
        <v>2.0779000000000001</v>
      </c>
      <c r="P440"/>
    </row>
    <row r="441" spans="2:16" x14ac:dyDescent="0.25">
      <c r="B441" t="s">
        <v>561</v>
      </c>
      <c r="C441" t="s">
        <v>103</v>
      </c>
      <c r="D441">
        <v>3.3000000000000002E-2</v>
      </c>
      <c r="E441">
        <v>0.33</v>
      </c>
      <c r="F441">
        <v>1E-4</v>
      </c>
      <c r="G441" t="s">
        <v>24</v>
      </c>
      <c r="H441" t="s">
        <v>23</v>
      </c>
      <c r="I441">
        <v>0.01</v>
      </c>
      <c r="J441">
        <v>0.02</v>
      </c>
      <c r="K441" t="s">
        <v>21</v>
      </c>
      <c r="L441">
        <v>0.25</v>
      </c>
      <c r="M441">
        <v>4.5999999999999996</v>
      </c>
      <c r="N441">
        <v>4.1521000000000002E-2</v>
      </c>
      <c r="O441">
        <v>2.0297999999999998</v>
      </c>
      <c r="P441"/>
    </row>
    <row r="442" spans="2:16" x14ac:dyDescent="0.25">
      <c r="B442" t="s">
        <v>562</v>
      </c>
      <c r="C442" t="s">
        <v>103</v>
      </c>
      <c r="D442">
        <v>3.3000000000000002E-2</v>
      </c>
      <c r="E442">
        <v>0.33</v>
      </c>
      <c r="F442">
        <v>1E-3</v>
      </c>
      <c r="G442" t="s">
        <v>24</v>
      </c>
      <c r="H442" t="s">
        <v>23</v>
      </c>
      <c r="I442">
        <v>0.01</v>
      </c>
      <c r="J442">
        <v>0.02</v>
      </c>
      <c r="K442" t="s">
        <v>21</v>
      </c>
      <c r="L442">
        <v>0.45601000000000003</v>
      </c>
      <c r="M442">
        <v>3.9757000000000002</v>
      </c>
      <c r="N442">
        <v>0.55066999999999999</v>
      </c>
      <c r="O442">
        <v>1.1071</v>
      </c>
      <c r="P442"/>
    </row>
    <row r="443" spans="2:16" x14ac:dyDescent="0.25">
      <c r="B443" t="s">
        <v>563</v>
      </c>
      <c r="C443" t="s">
        <v>103</v>
      </c>
      <c r="D443">
        <v>3.3000000000000002E-2</v>
      </c>
      <c r="E443">
        <v>0.33</v>
      </c>
      <c r="F443">
        <v>0.01</v>
      </c>
      <c r="G443" t="s">
        <v>24</v>
      </c>
      <c r="H443" t="s">
        <v>23</v>
      </c>
      <c r="I443">
        <v>0.01</v>
      </c>
      <c r="J443">
        <v>0.02</v>
      </c>
      <c r="K443" t="s">
        <v>21</v>
      </c>
      <c r="L443">
        <v>5.7959999999999994</v>
      </c>
      <c r="M443">
        <v>0.14294999999999999</v>
      </c>
      <c r="N443">
        <v>5.7959999999999994</v>
      </c>
      <c r="O443">
        <v>0.14291999999999999</v>
      </c>
      <c r="P443"/>
    </row>
    <row r="444" spans="2:16" x14ac:dyDescent="0.25">
      <c r="B444" t="s">
        <v>564</v>
      </c>
      <c r="C444" t="s">
        <v>103</v>
      </c>
      <c r="D444">
        <v>3.3000000000000002E-2</v>
      </c>
      <c r="E444">
        <v>0.33</v>
      </c>
      <c r="F444">
        <v>9.9999999999999995E-7</v>
      </c>
      <c r="G444" t="s">
        <v>24</v>
      </c>
      <c r="H444" t="s">
        <v>23</v>
      </c>
      <c r="I444">
        <v>0.02</v>
      </c>
      <c r="J444">
        <v>4.4999999999999998E-2</v>
      </c>
      <c r="K444" t="s">
        <v>21</v>
      </c>
      <c r="L444">
        <v>0.28000000000000003</v>
      </c>
      <c r="M444">
        <v>1.8</v>
      </c>
      <c r="N444">
        <v>2.3105000000000001E-2</v>
      </c>
      <c r="O444">
        <v>1.0392000000000001</v>
      </c>
      <c r="P444"/>
    </row>
    <row r="445" spans="2:16" x14ac:dyDescent="0.25">
      <c r="B445" t="s">
        <v>565</v>
      </c>
      <c r="C445" t="s">
        <v>103</v>
      </c>
      <c r="D445">
        <v>3.3000000000000002E-2</v>
      </c>
      <c r="E445">
        <v>0.33</v>
      </c>
      <c r="F445">
        <v>1.0000000000000001E-5</v>
      </c>
      <c r="G445" t="s">
        <v>24</v>
      </c>
      <c r="H445" t="s">
        <v>23</v>
      </c>
      <c r="I445">
        <v>0.02</v>
      </c>
      <c r="J445">
        <v>4.4999999999999998E-2</v>
      </c>
      <c r="K445" t="s">
        <v>21</v>
      </c>
      <c r="L445">
        <v>0.28000000000000003</v>
      </c>
      <c r="M445">
        <v>1.8</v>
      </c>
      <c r="N445">
        <v>2.3417E-2</v>
      </c>
      <c r="O445">
        <v>1.0384</v>
      </c>
      <c r="P445"/>
    </row>
    <row r="446" spans="2:16" x14ac:dyDescent="0.25">
      <c r="B446" t="s">
        <v>566</v>
      </c>
      <c r="C446" t="s">
        <v>103</v>
      </c>
      <c r="D446">
        <v>3.3000000000000002E-2</v>
      </c>
      <c r="E446">
        <v>0.33</v>
      </c>
      <c r="F446">
        <v>1E-4</v>
      </c>
      <c r="G446" t="s">
        <v>24</v>
      </c>
      <c r="H446" t="s">
        <v>23</v>
      </c>
      <c r="I446">
        <v>0.02</v>
      </c>
      <c r="J446">
        <v>4.4999999999999998E-2</v>
      </c>
      <c r="K446" t="s">
        <v>21</v>
      </c>
      <c r="L446">
        <v>0.28000000000000003</v>
      </c>
      <c r="M446">
        <v>1.8</v>
      </c>
      <c r="N446">
        <v>4.9485000000000001E-2</v>
      </c>
      <c r="O446">
        <v>0.97309999999999997</v>
      </c>
      <c r="P446"/>
    </row>
    <row r="447" spans="2:16" x14ac:dyDescent="0.25">
      <c r="B447" t="s">
        <v>567</v>
      </c>
      <c r="C447" t="s">
        <v>103</v>
      </c>
      <c r="D447">
        <v>3.3000000000000002E-2</v>
      </c>
      <c r="E447">
        <v>0.33</v>
      </c>
      <c r="F447">
        <v>1E-3</v>
      </c>
      <c r="G447" t="s">
        <v>24</v>
      </c>
      <c r="H447" t="s">
        <v>23</v>
      </c>
      <c r="I447">
        <v>0.02</v>
      </c>
      <c r="J447">
        <v>4.4999999999999998E-2</v>
      </c>
      <c r="K447" t="s">
        <v>21</v>
      </c>
      <c r="L447">
        <v>0.55048999999999992</v>
      </c>
      <c r="M447">
        <v>0.98035000000000005</v>
      </c>
      <c r="N447">
        <v>0.57138999999999995</v>
      </c>
      <c r="O447">
        <v>0.34684999999999999</v>
      </c>
      <c r="P447"/>
    </row>
    <row r="448" spans="2:16" x14ac:dyDescent="0.25">
      <c r="B448" t="s">
        <v>568</v>
      </c>
      <c r="C448" t="s">
        <v>103</v>
      </c>
      <c r="D448">
        <v>3.3000000000000002E-2</v>
      </c>
      <c r="E448">
        <v>0.33</v>
      </c>
      <c r="F448">
        <v>0.01</v>
      </c>
      <c r="G448" t="s">
        <v>24</v>
      </c>
      <c r="H448" t="s">
        <v>23</v>
      </c>
      <c r="I448">
        <v>0.02</v>
      </c>
      <c r="J448">
        <v>4.4999999999999998E-2</v>
      </c>
      <c r="K448" t="s">
        <v>21</v>
      </c>
      <c r="L448">
        <v>5.7989999999999995</v>
      </c>
      <c r="M448">
        <v>3.7921999999999997E-2</v>
      </c>
      <c r="N448">
        <v>5.7989999999999995</v>
      </c>
      <c r="O448">
        <v>3.7895999999999999E-2</v>
      </c>
      <c r="P448"/>
    </row>
    <row r="449" spans="2:16" x14ac:dyDescent="0.25">
      <c r="B449" t="s">
        <v>569</v>
      </c>
      <c r="C449" t="s">
        <v>103</v>
      </c>
      <c r="D449">
        <v>3.3000000000000002E-2</v>
      </c>
      <c r="E449">
        <v>0.33</v>
      </c>
      <c r="F449">
        <v>9.9999999999999995E-7</v>
      </c>
      <c r="G449" t="s">
        <v>24</v>
      </c>
      <c r="H449" t="s">
        <v>23</v>
      </c>
      <c r="I449">
        <v>4.4999999999999998E-2</v>
      </c>
      <c r="J449">
        <v>1</v>
      </c>
      <c r="K449" t="s">
        <v>21</v>
      </c>
      <c r="L449">
        <v>0.23</v>
      </c>
      <c r="M449">
        <v>1.2</v>
      </c>
      <c r="N449">
        <v>2.3102999999999999E-2</v>
      </c>
      <c r="O449">
        <v>0.46186000000000005</v>
      </c>
      <c r="P449"/>
    </row>
    <row r="450" spans="2:16" x14ac:dyDescent="0.25">
      <c r="B450" t="s">
        <v>570</v>
      </c>
      <c r="C450" t="s">
        <v>103</v>
      </c>
      <c r="D450">
        <v>3.3000000000000002E-2</v>
      </c>
      <c r="E450">
        <v>0.33</v>
      </c>
      <c r="F450">
        <v>1.0000000000000001E-5</v>
      </c>
      <c r="G450" t="s">
        <v>24</v>
      </c>
      <c r="H450" t="s">
        <v>23</v>
      </c>
      <c r="I450">
        <v>4.4999999999999998E-2</v>
      </c>
      <c r="J450">
        <v>1</v>
      </c>
      <c r="K450" t="s">
        <v>21</v>
      </c>
      <c r="L450">
        <v>0.23</v>
      </c>
      <c r="M450">
        <v>1.2</v>
      </c>
      <c r="N450">
        <v>2.3574000000000001E-2</v>
      </c>
      <c r="O450">
        <v>0.46072000000000002</v>
      </c>
      <c r="P450"/>
    </row>
    <row r="451" spans="2:16" x14ac:dyDescent="0.25">
      <c r="B451" t="s">
        <v>571</v>
      </c>
      <c r="C451" t="s">
        <v>103</v>
      </c>
      <c r="D451">
        <v>3.3000000000000002E-2</v>
      </c>
      <c r="E451">
        <v>0.33</v>
      </c>
      <c r="F451">
        <v>1E-4</v>
      </c>
      <c r="G451" t="s">
        <v>24</v>
      </c>
      <c r="H451" t="s">
        <v>23</v>
      </c>
      <c r="I451">
        <v>4.4999999999999998E-2</v>
      </c>
      <c r="J451">
        <v>1</v>
      </c>
      <c r="K451" t="s">
        <v>21</v>
      </c>
      <c r="L451">
        <v>0.23</v>
      </c>
      <c r="M451">
        <v>1.2</v>
      </c>
      <c r="N451">
        <v>5.6713E-2</v>
      </c>
      <c r="O451">
        <v>0.38829999999999998</v>
      </c>
      <c r="P451"/>
    </row>
    <row r="452" spans="2:16" x14ac:dyDescent="0.25">
      <c r="B452" t="s">
        <v>572</v>
      </c>
      <c r="C452" t="s">
        <v>103</v>
      </c>
      <c r="D452">
        <v>3.3000000000000002E-2</v>
      </c>
      <c r="E452">
        <v>0.33</v>
      </c>
      <c r="F452">
        <v>1E-3</v>
      </c>
      <c r="G452" t="s">
        <v>24</v>
      </c>
      <c r="H452" t="s">
        <v>23</v>
      </c>
      <c r="I452">
        <v>4.4999999999999998E-2</v>
      </c>
      <c r="J452">
        <v>1</v>
      </c>
      <c r="K452" t="s">
        <v>21</v>
      </c>
      <c r="L452">
        <v>0.57629999999999992</v>
      </c>
      <c r="M452">
        <v>0.15060999999999999</v>
      </c>
      <c r="N452">
        <v>0.57851999999999992</v>
      </c>
      <c r="O452">
        <v>8.3195999999999992E-2</v>
      </c>
      <c r="P452"/>
    </row>
    <row r="453" spans="2:16" x14ac:dyDescent="0.25">
      <c r="B453" t="s">
        <v>573</v>
      </c>
      <c r="C453" t="s">
        <v>103</v>
      </c>
      <c r="D453">
        <v>3.3000000000000002E-2</v>
      </c>
      <c r="E453">
        <v>0.33</v>
      </c>
      <c r="F453">
        <v>0.01</v>
      </c>
      <c r="G453" t="s">
        <v>24</v>
      </c>
      <c r="H453" t="s">
        <v>23</v>
      </c>
      <c r="I453">
        <v>4.4999999999999998E-2</v>
      </c>
      <c r="J453">
        <v>1</v>
      </c>
      <c r="K453" t="s">
        <v>21</v>
      </c>
      <c r="L453">
        <v>5.7999000000000001</v>
      </c>
      <c r="M453">
        <v>8.5386999999999998E-3</v>
      </c>
      <c r="N453">
        <v>5.7999000000000001</v>
      </c>
      <c r="O453">
        <v>8.5129999999999997E-3</v>
      </c>
      <c r="P453"/>
    </row>
    <row r="454" spans="2:16" x14ac:dyDescent="0.25">
      <c r="B454" t="s">
        <v>574</v>
      </c>
      <c r="C454" t="s">
        <v>103</v>
      </c>
      <c r="D454">
        <v>3.3000000000000002E-2</v>
      </c>
      <c r="E454">
        <v>0.33</v>
      </c>
      <c r="F454">
        <v>9.9999999999999995E-7</v>
      </c>
      <c r="G454" t="s">
        <v>24</v>
      </c>
      <c r="H454" t="s">
        <v>23</v>
      </c>
      <c r="I454">
        <v>1</v>
      </c>
      <c r="J454">
        <v>5</v>
      </c>
      <c r="K454" t="s">
        <v>21</v>
      </c>
      <c r="L454">
        <v>0.23</v>
      </c>
      <c r="M454">
        <v>1.2</v>
      </c>
      <c r="N454">
        <v>5.7738999999999999E-2</v>
      </c>
      <c r="O454">
        <v>1.1547000000000001</v>
      </c>
      <c r="P454"/>
    </row>
    <row r="455" spans="2:16" x14ac:dyDescent="0.25">
      <c r="B455" t="s">
        <v>575</v>
      </c>
      <c r="C455" t="s">
        <v>103</v>
      </c>
      <c r="D455">
        <v>3.3000000000000002E-2</v>
      </c>
      <c r="E455">
        <v>0.33</v>
      </c>
      <c r="F455">
        <v>1.0000000000000001E-5</v>
      </c>
      <c r="G455" t="s">
        <v>24</v>
      </c>
      <c r="H455" t="s">
        <v>23</v>
      </c>
      <c r="I455">
        <v>1</v>
      </c>
      <c r="J455">
        <v>5</v>
      </c>
      <c r="K455" t="s">
        <v>21</v>
      </c>
      <c r="L455">
        <v>0.23</v>
      </c>
      <c r="M455">
        <v>1.2</v>
      </c>
      <c r="N455">
        <v>5.7939000000000004E-2</v>
      </c>
      <c r="O455">
        <v>1.1541999999999999</v>
      </c>
      <c r="P455"/>
    </row>
    <row r="456" spans="2:16" x14ac:dyDescent="0.25">
      <c r="B456" t="s">
        <v>576</v>
      </c>
      <c r="C456" t="s">
        <v>103</v>
      </c>
      <c r="D456">
        <v>3.3000000000000002E-2</v>
      </c>
      <c r="E456">
        <v>0.33</v>
      </c>
      <c r="F456">
        <v>1E-4</v>
      </c>
      <c r="G456" t="s">
        <v>24</v>
      </c>
      <c r="H456" t="s">
        <v>23</v>
      </c>
      <c r="I456">
        <v>1</v>
      </c>
      <c r="J456">
        <v>5</v>
      </c>
      <c r="K456" t="s">
        <v>21</v>
      </c>
      <c r="L456">
        <v>0.23</v>
      </c>
      <c r="M456">
        <v>1.2</v>
      </c>
      <c r="N456">
        <v>7.5292999999999999E-2</v>
      </c>
      <c r="O456">
        <v>1.1131</v>
      </c>
      <c r="P456"/>
    </row>
    <row r="457" spans="2:16" x14ac:dyDescent="0.25">
      <c r="B457" t="s">
        <v>577</v>
      </c>
      <c r="C457" t="s">
        <v>103</v>
      </c>
      <c r="D457">
        <v>3.3000000000000002E-2</v>
      </c>
      <c r="E457">
        <v>0.33</v>
      </c>
      <c r="F457">
        <v>1E-3</v>
      </c>
      <c r="G457" t="s">
        <v>24</v>
      </c>
      <c r="H457" t="s">
        <v>23</v>
      </c>
      <c r="I457">
        <v>1</v>
      </c>
      <c r="J457">
        <v>5</v>
      </c>
      <c r="K457" t="s">
        <v>21</v>
      </c>
      <c r="L457">
        <v>0.57239999999999991</v>
      </c>
      <c r="M457">
        <v>0.46948000000000001</v>
      </c>
      <c r="N457">
        <v>0.57238</v>
      </c>
      <c r="O457">
        <v>0.46940999999999999</v>
      </c>
      <c r="P457"/>
    </row>
    <row r="458" spans="2:16" x14ac:dyDescent="0.25">
      <c r="B458" t="s">
        <v>578</v>
      </c>
      <c r="C458" t="s">
        <v>103</v>
      </c>
      <c r="D458">
        <v>3.3000000000000002E-2</v>
      </c>
      <c r="E458">
        <v>0.33</v>
      </c>
      <c r="F458">
        <v>0.01</v>
      </c>
      <c r="G458" t="s">
        <v>24</v>
      </c>
      <c r="H458" t="s">
        <v>23</v>
      </c>
      <c r="I458">
        <v>1</v>
      </c>
      <c r="J458">
        <v>5</v>
      </c>
      <c r="K458" t="s">
        <v>21</v>
      </c>
      <c r="L458">
        <v>5.7991000000000001</v>
      </c>
      <c r="M458">
        <v>5.3183999999999995E-2</v>
      </c>
      <c r="N458">
        <v>5.7989999999999995</v>
      </c>
      <c r="O458">
        <v>5.3138999999999999E-2</v>
      </c>
      <c r="P458"/>
    </row>
    <row r="459" spans="2:16" x14ac:dyDescent="0.25">
      <c r="B459" t="s">
        <v>579</v>
      </c>
      <c r="C459" t="s">
        <v>103</v>
      </c>
      <c r="D459">
        <v>3.3000000000000002E-2</v>
      </c>
      <c r="E459">
        <v>0.33</v>
      </c>
      <c r="F459">
        <v>9.9999999999999995E-7</v>
      </c>
      <c r="G459" t="s">
        <v>24</v>
      </c>
      <c r="H459" t="s">
        <v>23</v>
      </c>
      <c r="I459">
        <v>5</v>
      </c>
      <c r="J459">
        <v>10</v>
      </c>
      <c r="K459" t="s">
        <v>21</v>
      </c>
      <c r="L459">
        <v>0.23</v>
      </c>
      <c r="M459">
        <v>3.5</v>
      </c>
      <c r="N459">
        <v>0.11547</v>
      </c>
      <c r="O459">
        <v>2.3094000000000001</v>
      </c>
      <c r="P459"/>
    </row>
    <row r="460" spans="2:16" x14ac:dyDescent="0.25">
      <c r="B460" t="s">
        <v>580</v>
      </c>
      <c r="C460" t="s">
        <v>103</v>
      </c>
      <c r="D460">
        <v>3.3000000000000002E-2</v>
      </c>
      <c r="E460">
        <v>0.33</v>
      </c>
      <c r="F460">
        <v>1.0000000000000001E-5</v>
      </c>
      <c r="G460" t="s">
        <v>24</v>
      </c>
      <c r="H460" t="s">
        <v>23</v>
      </c>
      <c r="I460">
        <v>5</v>
      </c>
      <c r="J460">
        <v>10</v>
      </c>
      <c r="K460" t="s">
        <v>21</v>
      </c>
      <c r="L460">
        <v>0.23</v>
      </c>
      <c r="M460">
        <v>3.5</v>
      </c>
      <c r="N460">
        <v>0.11556999999999999</v>
      </c>
      <c r="O460">
        <v>2.3092000000000001</v>
      </c>
      <c r="P460"/>
    </row>
    <row r="461" spans="2:16" x14ac:dyDescent="0.25">
      <c r="B461" t="s">
        <v>581</v>
      </c>
      <c r="C461" t="s">
        <v>103</v>
      </c>
      <c r="D461">
        <v>3.3000000000000002E-2</v>
      </c>
      <c r="E461">
        <v>0.33</v>
      </c>
      <c r="F461">
        <v>1E-4</v>
      </c>
      <c r="G461" t="s">
        <v>24</v>
      </c>
      <c r="H461" t="s">
        <v>23</v>
      </c>
      <c r="I461">
        <v>5</v>
      </c>
      <c r="J461">
        <v>10</v>
      </c>
      <c r="K461" t="s">
        <v>21</v>
      </c>
      <c r="L461">
        <v>0.23</v>
      </c>
      <c r="M461">
        <v>3.5</v>
      </c>
      <c r="N461">
        <v>0.12482</v>
      </c>
      <c r="O461">
        <v>2.2869000000000002</v>
      </c>
      <c r="P461"/>
    </row>
    <row r="462" spans="2:16" x14ac:dyDescent="0.25">
      <c r="B462" t="s">
        <v>582</v>
      </c>
      <c r="C462" t="s">
        <v>103</v>
      </c>
      <c r="D462">
        <v>3.3000000000000002E-2</v>
      </c>
      <c r="E462">
        <v>0.33</v>
      </c>
      <c r="F462">
        <v>1E-3</v>
      </c>
      <c r="G462" t="s">
        <v>24</v>
      </c>
      <c r="H462" t="s">
        <v>23</v>
      </c>
      <c r="I462">
        <v>5</v>
      </c>
      <c r="J462">
        <v>10</v>
      </c>
      <c r="K462" t="s">
        <v>21</v>
      </c>
      <c r="L462">
        <v>0.52489999999999992</v>
      </c>
      <c r="M462">
        <v>2.6063999999999998</v>
      </c>
      <c r="N462">
        <v>0.56184999999999996</v>
      </c>
      <c r="O462">
        <v>1.4851000000000001</v>
      </c>
      <c r="P462"/>
    </row>
    <row r="463" spans="2:16" x14ac:dyDescent="0.25">
      <c r="B463" t="s">
        <v>583</v>
      </c>
      <c r="C463" t="s">
        <v>103</v>
      </c>
      <c r="D463">
        <v>3.3000000000000002E-2</v>
      </c>
      <c r="E463">
        <v>0.33</v>
      </c>
      <c r="F463">
        <v>0.01</v>
      </c>
      <c r="G463" t="s">
        <v>24</v>
      </c>
      <c r="H463" t="s">
        <v>23</v>
      </c>
      <c r="I463">
        <v>5</v>
      </c>
      <c r="J463">
        <v>10</v>
      </c>
      <c r="K463" t="s">
        <v>21</v>
      </c>
      <c r="L463">
        <v>5.7961999999999998</v>
      </c>
      <c r="M463">
        <v>0.21170999999999998</v>
      </c>
      <c r="N463">
        <v>5.7961999999999998</v>
      </c>
      <c r="O463">
        <v>0.21160999999999999</v>
      </c>
      <c r="P463"/>
    </row>
    <row r="464" spans="2:16" x14ac:dyDescent="0.25">
      <c r="B464" t="s">
        <v>584</v>
      </c>
      <c r="C464" t="s">
        <v>103</v>
      </c>
      <c r="D464">
        <v>3.3000000000000002E-2</v>
      </c>
      <c r="E464">
        <v>0.33</v>
      </c>
      <c r="F464">
        <v>9.9999999999999995E-7</v>
      </c>
      <c r="G464" t="s">
        <v>24</v>
      </c>
      <c r="H464" t="s">
        <v>23</v>
      </c>
      <c r="I464">
        <v>10</v>
      </c>
      <c r="J464">
        <v>30</v>
      </c>
      <c r="K464" t="s">
        <v>21</v>
      </c>
      <c r="L464">
        <v>0.42</v>
      </c>
      <c r="M464">
        <v>12</v>
      </c>
      <c r="N464">
        <v>0.23094000000000001</v>
      </c>
      <c r="O464">
        <v>4.6188000000000002</v>
      </c>
      <c r="P464"/>
    </row>
    <row r="465" spans="2:16" x14ac:dyDescent="0.25">
      <c r="B465" t="s">
        <v>585</v>
      </c>
      <c r="C465" t="s">
        <v>103</v>
      </c>
      <c r="D465">
        <v>3.3000000000000002E-2</v>
      </c>
      <c r="E465">
        <v>0.33</v>
      </c>
      <c r="F465">
        <v>1.0000000000000001E-5</v>
      </c>
      <c r="G465" t="s">
        <v>24</v>
      </c>
      <c r="H465" t="s">
        <v>23</v>
      </c>
      <c r="I465">
        <v>10</v>
      </c>
      <c r="J465">
        <v>30</v>
      </c>
      <c r="K465" t="s">
        <v>21</v>
      </c>
      <c r="L465">
        <v>0.42</v>
      </c>
      <c r="M465">
        <v>12</v>
      </c>
      <c r="N465">
        <v>0.23099</v>
      </c>
      <c r="O465">
        <v>4.6186999999999996</v>
      </c>
      <c r="P465"/>
    </row>
    <row r="466" spans="2:16" x14ac:dyDescent="0.25">
      <c r="B466" t="s">
        <v>586</v>
      </c>
      <c r="C466" t="s">
        <v>103</v>
      </c>
      <c r="D466">
        <v>3.3000000000000002E-2</v>
      </c>
      <c r="E466">
        <v>0.33</v>
      </c>
      <c r="F466">
        <v>1E-4</v>
      </c>
      <c r="G466" t="s">
        <v>24</v>
      </c>
      <c r="H466" t="s">
        <v>23</v>
      </c>
      <c r="I466">
        <v>10</v>
      </c>
      <c r="J466">
        <v>30</v>
      </c>
      <c r="K466" t="s">
        <v>21</v>
      </c>
      <c r="L466">
        <v>0.42</v>
      </c>
      <c r="M466">
        <v>12</v>
      </c>
      <c r="N466">
        <v>0.23570000000000002</v>
      </c>
      <c r="O466">
        <v>4.6072999999999995</v>
      </c>
      <c r="P466"/>
    </row>
    <row r="467" spans="2:16" x14ac:dyDescent="0.25">
      <c r="B467" t="s">
        <v>587</v>
      </c>
      <c r="C467" t="s">
        <v>103</v>
      </c>
      <c r="D467">
        <v>3.3000000000000002E-2</v>
      </c>
      <c r="E467">
        <v>0.33</v>
      </c>
      <c r="F467">
        <v>1E-3</v>
      </c>
      <c r="G467" t="s">
        <v>24</v>
      </c>
      <c r="H467" t="s">
        <v>23</v>
      </c>
      <c r="I467">
        <v>10</v>
      </c>
      <c r="J467">
        <v>30</v>
      </c>
      <c r="K467" t="s">
        <v>21</v>
      </c>
      <c r="L467">
        <v>0.42</v>
      </c>
      <c r="M467">
        <v>12</v>
      </c>
      <c r="N467">
        <v>0.56711</v>
      </c>
      <c r="O467">
        <v>3.883</v>
      </c>
      <c r="P467"/>
    </row>
    <row r="468" spans="2:16" x14ac:dyDescent="0.25">
      <c r="B468" t="s">
        <v>588</v>
      </c>
      <c r="C468" t="s">
        <v>103</v>
      </c>
      <c r="D468">
        <v>3.3000000000000002E-2</v>
      </c>
      <c r="E468">
        <v>0.33</v>
      </c>
      <c r="F468">
        <v>0.01</v>
      </c>
      <c r="G468" t="s">
        <v>24</v>
      </c>
      <c r="H468" t="s">
        <v>23</v>
      </c>
      <c r="I468">
        <v>10</v>
      </c>
      <c r="J468">
        <v>30</v>
      </c>
      <c r="K468" t="s">
        <v>21</v>
      </c>
      <c r="L468">
        <v>5.7852999999999994</v>
      </c>
      <c r="M468">
        <v>0.83219999999999994</v>
      </c>
      <c r="N468">
        <v>5.7851999999999997</v>
      </c>
      <c r="O468">
        <v>0.83195999999999992</v>
      </c>
      <c r="P468"/>
    </row>
    <row r="469" spans="2:16" x14ac:dyDescent="0.25">
      <c r="B469" t="s">
        <v>589</v>
      </c>
      <c r="C469" t="s">
        <v>103</v>
      </c>
      <c r="D469">
        <v>0.33</v>
      </c>
      <c r="E469">
        <v>1.1000000000000001</v>
      </c>
      <c r="F469">
        <v>1.0000000000000001E-5</v>
      </c>
      <c r="G469" t="s">
        <v>24</v>
      </c>
      <c r="H469" t="s">
        <v>23</v>
      </c>
      <c r="I469">
        <v>0.01</v>
      </c>
      <c r="J469">
        <v>4.4999999999999998E-2</v>
      </c>
      <c r="K469" t="s">
        <v>21</v>
      </c>
      <c r="L469">
        <v>0.22</v>
      </c>
      <c r="M469">
        <v>2</v>
      </c>
      <c r="N469">
        <v>0.11555</v>
      </c>
      <c r="O469">
        <v>2.0784000000000002</v>
      </c>
      <c r="P469"/>
    </row>
    <row r="470" spans="2:16" x14ac:dyDescent="0.25">
      <c r="B470" t="s">
        <v>590</v>
      </c>
      <c r="C470" t="s">
        <v>103</v>
      </c>
      <c r="D470">
        <v>0.33</v>
      </c>
      <c r="E470">
        <v>1.1000000000000001</v>
      </c>
      <c r="F470">
        <v>1E-4</v>
      </c>
      <c r="G470" t="s">
        <v>24</v>
      </c>
      <c r="H470" t="s">
        <v>23</v>
      </c>
      <c r="I470">
        <v>0.01</v>
      </c>
      <c r="J470">
        <v>4.4999999999999998E-2</v>
      </c>
      <c r="K470" t="s">
        <v>21</v>
      </c>
      <c r="L470">
        <v>0.22</v>
      </c>
      <c r="M470">
        <v>1.9851000000000001</v>
      </c>
      <c r="N470">
        <v>0.11823</v>
      </c>
      <c r="O470">
        <v>2.0766</v>
      </c>
      <c r="P470"/>
    </row>
    <row r="471" spans="2:16" x14ac:dyDescent="0.25">
      <c r="B471" t="s">
        <v>591</v>
      </c>
      <c r="C471" t="s">
        <v>103</v>
      </c>
      <c r="D471">
        <v>0.33</v>
      </c>
      <c r="E471">
        <v>1.1000000000000001</v>
      </c>
      <c r="F471">
        <v>1E-3</v>
      </c>
      <c r="G471" t="s">
        <v>24</v>
      </c>
      <c r="H471" t="s">
        <v>23</v>
      </c>
      <c r="I471">
        <v>0.01</v>
      </c>
      <c r="J471">
        <v>4.4999999999999998E-2</v>
      </c>
      <c r="K471" t="s">
        <v>21</v>
      </c>
      <c r="L471">
        <v>0.35436000000000001</v>
      </c>
      <c r="M471">
        <v>1.9242000000000001</v>
      </c>
      <c r="N471">
        <v>0.35432000000000002</v>
      </c>
      <c r="O471">
        <v>1.9240999999999999</v>
      </c>
      <c r="P471"/>
    </row>
    <row r="472" spans="2:16" x14ac:dyDescent="0.25">
      <c r="B472" t="s">
        <v>592</v>
      </c>
      <c r="C472" t="s">
        <v>103</v>
      </c>
      <c r="D472">
        <v>0.33</v>
      </c>
      <c r="E472">
        <v>1.1000000000000001</v>
      </c>
      <c r="F472">
        <v>0.01</v>
      </c>
      <c r="G472" t="s">
        <v>24</v>
      </c>
      <c r="H472" t="s">
        <v>23</v>
      </c>
      <c r="I472">
        <v>0.01</v>
      </c>
      <c r="J472">
        <v>4.4999999999999998E-2</v>
      </c>
      <c r="K472" t="s">
        <v>21</v>
      </c>
      <c r="L472">
        <v>5.6739999999999995</v>
      </c>
      <c r="M472">
        <v>0.54896999999999996</v>
      </c>
      <c r="N472">
        <v>5.6739999999999995</v>
      </c>
      <c r="O472">
        <v>0.54872999999999994</v>
      </c>
      <c r="P472"/>
    </row>
    <row r="473" spans="2:16" x14ac:dyDescent="0.25">
      <c r="B473" t="s">
        <v>593</v>
      </c>
      <c r="C473" t="s">
        <v>103</v>
      </c>
      <c r="D473">
        <v>0.33</v>
      </c>
      <c r="E473">
        <v>1.1000000000000001</v>
      </c>
      <c r="F473">
        <v>0.1</v>
      </c>
      <c r="G473" t="s">
        <v>24</v>
      </c>
      <c r="H473" t="s">
        <v>23</v>
      </c>
      <c r="I473">
        <v>0.01</v>
      </c>
      <c r="J473">
        <v>4.4999999999999998E-2</v>
      </c>
      <c r="K473" t="s">
        <v>21</v>
      </c>
      <c r="L473">
        <v>57.986999999999995</v>
      </c>
      <c r="M473">
        <v>5.7472000000000002E-2</v>
      </c>
      <c r="N473">
        <v>57.986999999999995</v>
      </c>
      <c r="O473">
        <v>5.7366E-2</v>
      </c>
      <c r="P473"/>
    </row>
    <row r="474" spans="2:16" x14ac:dyDescent="0.25">
      <c r="B474" t="s">
        <v>594</v>
      </c>
      <c r="C474" t="s">
        <v>103</v>
      </c>
      <c r="D474">
        <v>0.33</v>
      </c>
      <c r="E474">
        <v>1.1000000000000001</v>
      </c>
      <c r="F474">
        <v>1.0000000000000001E-5</v>
      </c>
      <c r="G474" t="s">
        <v>24</v>
      </c>
      <c r="H474" t="s">
        <v>23</v>
      </c>
      <c r="I474">
        <v>4.4999999999999998E-2</v>
      </c>
      <c r="J474">
        <v>1</v>
      </c>
      <c r="K474" t="s">
        <v>21</v>
      </c>
      <c r="L474">
        <v>0.23</v>
      </c>
      <c r="M474">
        <v>1.2</v>
      </c>
      <c r="N474">
        <v>0.11561</v>
      </c>
      <c r="O474">
        <v>0.57726999999999995</v>
      </c>
      <c r="P474"/>
    </row>
    <row r="475" spans="2:16" x14ac:dyDescent="0.25">
      <c r="B475" t="s">
        <v>595</v>
      </c>
      <c r="C475" t="s">
        <v>103</v>
      </c>
      <c r="D475">
        <v>0.33</v>
      </c>
      <c r="E475">
        <v>1.1000000000000001</v>
      </c>
      <c r="F475">
        <v>1E-4</v>
      </c>
      <c r="G475" t="s">
        <v>24</v>
      </c>
      <c r="H475" t="s">
        <v>23</v>
      </c>
      <c r="I475">
        <v>4.4999999999999998E-2</v>
      </c>
      <c r="J475">
        <v>1</v>
      </c>
      <c r="K475" t="s">
        <v>21</v>
      </c>
      <c r="L475">
        <v>0.23</v>
      </c>
      <c r="M475">
        <v>1.2</v>
      </c>
      <c r="N475">
        <v>0.12236999999999999</v>
      </c>
      <c r="O475">
        <v>0.57313999999999998</v>
      </c>
      <c r="P475"/>
    </row>
    <row r="476" spans="2:16" x14ac:dyDescent="0.25">
      <c r="B476" t="s">
        <v>596</v>
      </c>
      <c r="C476" t="s">
        <v>103</v>
      </c>
      <c r="D476">
        <v>0.33</v>
      </c>
      <c r="E476">
        <v>1.1000000000000001</v>
      </c>
      <c r="F476">
        <v>1E-3</v>
      </c>
      <c r="G476" t="s">
        <v>24</v>
      </c>
      <c r="H476" t="s">
        <v>23</v>
      </c>
      <c r="I476">
        <v>4.4999999999999998E-2</v>
      </c>
      <c r="J476">
        <v>1</v>
      </c>
      <c r="K476" t="s">
        <v>21</v>
      </c>
      <c r="L476">
        <v>0.27277000000000001</v>
      </c>
      <c r="M476">
        <v>1.1611</v>
      </c>
      <c r="N476">
        <v>0.5303199999999999</v>
      </c>
      <c r="O476">
        <v>0.38022</v>
      </c>
      <c r="P476"/>
    </row>
    <row r="477" spans="2:16" x14ac:dyDescent="0.25">
      <c r="B477" t="s">
        <v>597</v>
      </c>
      <c r="C477" t="s">
        <v>103</v>
      </c>
      <c r="D477">
        <v>0.33</v>
      </c>
      <c r="E477">
        <v>1.1000000000000001</v>
      </c>
      <c r="F477">
        <v>0.01</v>
      </c>
      <c r="G477" t="s">
        <v>24</v>
      </c>
      <c r="H477" t="s">
        <v>23</v>
      </c>
      <c r="I477">
        <v>4.4999999999999998E-2</v>
      </c>
      <c r="J477">
        <v>1</v>
      </c>
      <c r="K477" t="s">
        <v>21</v>
      </c>
      <c r="L477">
        <v>5.7907999999999999</v>
      </c>
      <c r="M477">
        <v>5.2593000000000001E-2</v>
      </c>
      <c r="N477">
        <v>5.7907999999999999</v>
      </c>
      <c r="O477">
        <v>5.2331999999999997E-2</v>
      </c>
      <c r="P477"/>
    </row>
    <row r="478" spans="2:16" x14ac:dyDescent="0.25">
      <c r="B478" t="s">
        <v>598</v>
      </c>
      <c r="C478" t="s">
        <v>103</v>
      </c>
      <c r="D478">
        <v>0.33</v>
      </c>
      <c r="E478">
        <v>1.1000000000000001</v>
      </c>
      <c r="F478">
        <v>0.1</v>
      </c>
      <c r="G478" t="s">
        <v>24</v>
      </c>
      <c r="H478" t="s">
        <v>23</v>
      </c>
      <c r="I478">
        <v>4.4999999999999998E-2</v>
      </c>
      <c r="J478">
        <v>1</v>
      </c>
      <c r="K478" t="s">
        <v>21</v>
      </c>
      <c r="L478">
        <v>57.998999999999995</v>
      </c>
      <c r="M478">
        <v>5.3641000000000001E-3</v>
      </c>
      <c r="N478">
        <v>57.998999999999995</v>
      </c>
      <c r="O478">
        <v>5.2584000000000007E-3</v>
      </c>
      <c r="P478"/>
    </row>
    <row r="479" spans="2:16" x14ac:dyDescent="0.25">
      <c r="B479" t="s">
        <v>599</v>
      </c>
      <c r="C479" t="s">
        <v>103</v>
      </c>
      <c r="D479">
        <v>0.33</v>
      </c>
      <c r="E479">
        <v>1.1000000000000001</v>
      </c>
      <c r="F479">
        <v>1.0000000000000001E-5</v>
      </c>
      <c r="G479" t="s">
        <v>24</v>
      </c>
      <c r="H479" t="s">
        <v>23</v>
      </c>
      <c r="I479">
        <v>1</v>
      </c>
      <c r="J479">
        <v>5</v>
      </c>
      <c r="K479" t="s">
        <v>21</v>
      </c>
      <c r="L479">
        <v>1.2000000000000002</v>
      </c>
      <c r="M479">
        <v>6.8999999999999995</v>
      </c>
      <c r="N479">
        <v>1.1547000000000001</v>
      </c>
      <c r="O479">
        <v>6.9281999999999995</v>
      </c>
      <c r="P479"/>
    </row>
    <row r="480" spans="2:16" x14ac:dyDescent="0.25">
      <c r="B480" t="s">
        <v>600</v>
      </c>
      <c r="C480" t="s">
        <v>103</v>
      </c>
      <c r="D480">
        <v>0.33</v>
      </c>
      <c r="E480">
        <v>1.1000000000000001</v>
      </c>
      <c r="F480">
        <v>1E-4</v>
      </c>
      <c r="G480" t="s">
        <v>24</v>
      </c>
      <c r="H480" t="s">
        <v>23</v>
      </c>
      <c r="I480">
        <v>1</v>
      </c>
      <c r="J480">
        <v>5</v>
      </c>
      <c r="K480" t="s">
        <v>21</v>
      </c>
      <c r="L480">
        <v>1.2000000000000002</v>
      </c>
      <c r="M480">
        <v>6.9277999999999995</v>
      </c>
      <c r="N480">
        <v>1.1554</v>
      </c>
      <c r="O480">
        <v>6.9277999999999995</v>
      </c>
      <c r="P480"/>
    </row>
    <row r="481" spans="2:16" x14ac:dyDescent="0.25">
      <c r="B481" t="s">
        <v>601</v>
      </c>
      <c r="C481" t="s">
        <v>103</v>
      </c>
      <c r="D481">
        <v>0.33</v>
      </c>
      <c r="E481">
        <v>1.1000000000000001</v>
      </c>
      <c r="F481">
        <v>1E-3</v>
      </c>
      <c r="G481" t="s">
        <v>24</v>
      </c>
      <c r="H481" t="s">
        <v>23</v>
      </c>
      <c r="I481">
        <v>1</v>
      </c>
      <c r="J481">
        <v>5</v>
      </c>
      <c r="K481" t="s">
        <v>21</v>
      </c>
      <c r="L481">
        <v>1.2166999999999999</v>
      </c>
      <c r="M481">
        <v>6.8900000000000006</v>
      </c>
      <c r="N481">
        <v>1.2159</v>
      </c>
      <c r="O481">
        <v>6.8900000000000006</v>
      </c>
      <c r="P481"/>
    </row>
    <row r="482" spans="2:16" x14ac:dyDescent="0.25">
      <c r="B482" t="s">
        <v>602</v>
      </c>
      <c r="C482" t="s">
        <v>103</v>
      </c>
      <c r="D482">
        <v>0.33</v>
      </c>
      <c r="E482">
        <v>1.1000000000000001</v>
      </c>
      <c r="F482">
        <v>0.01</v>
      </c>
      <c r="G482" t="s">
        <v>24</v>
      </c>
      <c r="H482" t="s">
        <v>23</v>
      </c>
      <c r="I482">
        <v>1</v>
      </c>
      <c r="J482">
        <v>5</v>
      </c>
      <c r="K482" t="s">
        <v>21</v>
      </c>
      <c r="L482">
        <v>5.1273</v>
      </c>
      <c r="M482">
        <v>4.9042000000000003</v>
      </c>
      <c r="N482">
        <v>5.1259999999999994</v>
      </c>
      <c r="O482">
        <v>4.9030000000000005</v>
      </c>
      <c r="P482"/>
    </row>
    <row r="483" spans="2:16" x14ac:dyDescent="0.25">
      <c r="B483" t="s">
        <v>603</v>
      </c>
      <c r="C483" t="s">
        <v>103</v>
      </c>
      <c r="D483">
        <v>0.33</v>
      </c>
      <c r="E483">
        <v>1.1000000000000001</v>
      </c>
      <c r="F483">
        <v>0.1</v>
      </c>
      <c r="G483" t="s">
        <v>24</v>
      </c>
      <c r="H483" t="s">
        <v>23</v>
      </c>
      <c r="I483">
        <v>1</v>
      </c>
      <c r="J483">
        <v>5</v>
      </c>
      <c r="K483" t="s">
        <v>21</v>
      </c>
      <c r="L483">
        <v>57.863</v>
      </c>
      <c r="M483">
        <v>0.72634999999999994</v>
      </c>
      <c r="N483">
        <v>57.863</v>
      </c>
      <c r="O483">
        <v>0.72489999999999999</v>
      </c>
      <c r="P483"/>
    </row>
    <row r="484" spans="2:16" x14ac:dyDescent="0.25">
      <c r="B484" t="s">
        <v>604</v>
      </c>
      <c r="C484" t="s">
        <v>103</v>
      </c>
      <c r="D484">
        <v>0.33</v>
      </c>
      <c r="E484">
        <v>1.1000000000000001</v>
      </c>
      <c r="F484">
        <v>1.0000000000000001E-5</v>
      </c>
      <c r="G484" t="s">
        <v>24</v>
      </c>
      <c r="H484" t="s">
        <v>23</v>
      </c>
      <c r="I484">
        <v>5</v>
      </c>
      <c r="J484">
        <v>10</v>
      </c>
      <c r="K484" t="s">
        <v>21</v>
      </c>
      <c r="L484">
        <v>5.8</v>
      </c>
      <c r="M484">
        <v>29</v>
      </c>
      <c r="N484">
        <v>5.7732999999999999</v>
      </c>
      <c r="O484">
        <v>28.868000000000002</v>
      </c>
      <c r="P484"/>
    </row>
    <row r="485" spans="2:16" x14ac:dyDescent="0.25">
      <c r="B485" t="s">
        <v>605</v>
      </c>
      <c r="C485" t="s">
        <v>103</v>
      </c>
      <c r="D485">
        <v>0.33</v>
      </c>
      <c r="E485">
        <v>1.1000000000000001</v>
      </c>
      <c r="F485">
        <v>1E-4</v>
      </c>
      <c r="G485" t="s">
        <v>24</v>
      </c>
      <c r="H485" t="s">
        <v>23</v>
      </c>
      <c r="I485">
        <v>5</v>
      </c>
      <c r="J485">
        <v>10</v>
      </c>
      <c r="K485" t="s">
        <v>21</v>
      </c>
      <c r="L485">
        <v>5.8</v>
      </c>
      <c r="M485">
        <v>28.867000000000001</v>
      </c>
      <c r="N485">
        <v>5.7741999999999996</v>
      </c>
      <c r="O485">
        <v>28.867000000000001</v>
      </c>
      <c r="P485"/>
    </row>
    <row r="486" spans="2:16" x14ac:dyDescent="0.25">
      <c r="B486" t="s">
        <v>606</v>
      </c>
      <c r="C486" t="s">
        <v>103</v>
      </c>
      <c r="D486">
        <v>0.33</v>
      </c>
      <c r="E486">
        <v>1.1000000000000001</v>
      </c>
      <c r="F486">
        <v>1E-3</v>
      </c>
      <c r="G486" t="s">
        <v>24</v>
      </c>
      <c r="H486" t="s">
        <v>23</v>
      </c>
      <c r="I486">
        <v>5</v>
      </c>
      <c r="J486">
        <v>10</v>
      </c>
      <c r="K486" t="s">
        <v>21</v>
      </c>
      <c r="L486">
        <v>5.8</v>
      </c>
      <c r="M486">
        <v>28.858999999999998</v>
      </c>
      <c r="N486">
        <v>5.7873999999999999</v>
      </c>
      <c r="O486">
        <v>28.858999999999998</v>
      </c>
      <c r="P486"/>
    </row>
    <row r="487" spans="2:16" x14ac:dyDescent="0.25">
      <c r="B487" t="s">
        <v>607</v>
      </c>
      <c r="C487" t="s">
        <v>103</v>
      </c>
      <c r="D487">
        <v>0.33</v>
      </c>
      <c r="E487">
        <v>1.1000000000000001</v>
      </c>
      <c r="F487">
        <v>0.01</v>
      </c>
      <c r="G487" t="s">
        <v>24</v>
      </c>
      <c r="H487" t="s">
        <v>23</v>
      </c>
      <c r="I487">
        <v>5</v>
      </c>
      <c r="J487">
        <v>10</v>
      </c>
      <c r="K487" t="s">
        <v>21</v>
      </c>
      <c r="L487">
        <v>7.1025</v>
      </c>
      <c r="M487">
        <v>28.065999999999999</v>
      </c>
      <c r="N487">
        <v>7.1007999999999996</v>
      </c>
      <c r="O487">
        <v>28.065999999999999</v>
      </c>
      <c r="P487"/>
    </row>
    <row r="488" spans="2:16" x14ac:dyDescent="0.25">
      <c r="B488" t="s">
        <v>608</v>
      </c>
      <c r="C488" t="s">
        <v>103</v>
      </c>
      <c r="D488">
        <v>0.33</v>
      </c>
      <c r="E488">
        <v>1.1000000000000001</v>
      </c>
      <c r="F488">
        <v>0.1</v>
      </c>
      <c r="G488" t="s">
        <v>24</v>
      </c>
      <c r="H488" t="s">
        <v>23</v>
      </c>
      <c r="I488">
        <v>5</v>
      </c>
      <c r="J488">
        <v>10</v>
      </c>
      <c r="K488" t="s">
        <v>21</v>
      </c>
      <c r="L488">
        <v>56.085999999999999</v>
      </c>
      <c r="M488">
        <v>11.818</v>
      </c>
      <c r="N488">
        <v>56.085000000000001</v>
      </c>
      <c r="O488">
        <v>11.816000000000001</v>
      </c>
      <c r="P488"/>
    </row>
    <row r="489" spans="2:16" x14ac:dyDescent="0.25">
      <c r="B489" t="s">
        <v>609</v>
      </c>
      <c r="C489" t="s">
        <v>103</v>
      </c>
      <c r="D489">
        <v>1.1000000000000001</v>
      </c>
      <c r="E489">
        <v>3</v>
      </c>
      <c r="F489">
        <v>1.0000000000000001E-5</v>
      </c>
      <c r="G489" t="s">
        <v>24</v>
      </c>
      <c r="H489" t="s">
        <v>23</v>
      </c>
      <c r="I489">
        <v>0.01</v>
      </c>
      <c r="J489">
        <v>4.4999999999999998E-2</v>
      </c>
      <c r="K489" t="s">
        <v>21</v>
      </c>
      <c r="L489">
        <v>0.12</v>
      </c>
      <c r="M489">
        <v>2.1</v>
      </c>
      <c r="N489">
        <v>0.11544</v>
      </c>
      <c r="O489">
        <v>2.0785</v>
      </c>
      <c r="P489"/>
    </row>
    <row r="490" spans="2:16" x14ac:dyDescent="0.25">
      <c r="B490" t="s">
        <v>610</v>
      </c>
      <c r="C490" t="s">
        <v>103</v>
      </c>
      <c r="D490">
        <v>1.1000000000000001</v>
      </c>
      <c r="E490">
        <v>3</v>
      </c>
      <c r="F490">
        <v>1E-4</v>
      </c>
      <c r="G490" t="s">
        <v>24</v>
      </c>
      <c r="H490" t="s">
        <v>23</v>
      </c>
      <c r="I490">
        <v>0.01</v>
      </c>
      <c r="J490">
        <v>4.4999999999999998E-2</v>
      </c>
      <c r="K490" t="s">
        <v>21</v>
      </c>
      <c r="L490">
        <v>0.12</v>
      </c>
      <c r="M490">
        <v>2.0781999999999998</v>
      </c>
      <c r="N490">
        <v>0.11652999999999999</v>
      </c>
      <c r="O490">
        <v>2.0781999999999998</v>
      </c>
      <c r="P490"/>
    </row>
    <row r="491" spans="2:16" x14ac:dyDescent="0.25">
      <c r="B491" t="s">
        <v>611</v>
      </c>
      <c r="C491" t="s">
        <v>103</v>
      </c>
      <c r="D491">
        <v>1.1000000000000001</v>
      </c>
      <c r="E491">
        <v>3</v>
      </c>
      <c r="F491">
        <v>1E-3</v>
      </c>
      <c r="G491" t="s">
        <v>24</v>
      </c>
      <c r="H491" t="s">
        <v>23</v>
      </c>
      <c r="I491">
        <v>0.01</v>
      </c>
      <c r="J491">
        <v>4.4999999999999998E-2</v>
      </c>
      <c r="K491" t="s">
        <v>21</v>
      </c>
      <c r="L491">
        <v>0.21221000000000001</v>
      </c>
      <c r="M491">
        <v>2.0558999999999998</v>
      </c>
      <c r="N491">
        <v>0.20929</v>
      </c>
      <c r="O491">
        <v>2.056</v>
      </c>
      <c r="P491"/>
    </row>
    <row r="492" spans="2:16" x14ac:dyDescent="0.25">
      <c r="B492" t="s">
        <v>612</v>
      </c>
      <c r="C492" t="s">
        <v>103</v>
      </c>
      <c r="D492">
        <v>1.1000000000000001</v>
      </c>
      <c r="E492">
        <v>3</v>
      </c>
      <c r="F492">
        <v>0.01</v>
      </c>
      <c r="G492" t="s">
        <v>24</v>
      </c>
      <c r="H492" t="s">
        <v>23</v>
      </c>
      <c r="I492">
        <v>0.01</v>
      </c>
      <c r="J492">
        <v>4.4999999999999998E-2</v>
      </c>
      <c r="K492" t="s">
        <v>21</v>
      </c>
      <c r="L492">
        <v>4.9353999999999996</v>
      </c>
      <c r="M492">
        <v>1.2242999999999999</v>
      </c>
      <c r="N492">
        <v>4.9326999999999996</v>
      </c>
      <c r="O492">
        <v>1.2226999999999999</v>
      </c>
      <c r="P492"/>
    </row>
    <row r="493" spans="2:16" x14ac:dyDescent="0.25">
      <c r="B493" t="s">
        <v>613</v>
      </c>
      <c r="C493" t="s">
        <v>103</v>
      </c>
      <c r="D493">
        <v>1.1000000000000001</v>
      </c>
      <c r="E493">
        <v>3</v>
      </c>
      <c r="F493">
        <v>0.1</v>
      </c>
      <c r="G493" t="s">
        <v>24</v>
      </c>
      <c r="H493" t="s">
        <v>23</v>
      </c>
      <c r="I493">
        <v>0.01</v>
      </c>
      <c r="J493">
        <v>4.4999999999999998E-2</v>
      </c>
      <c r="K493" t="s">
        <v>21</v>
      </c>
      <c r="L493">
        <v>57.878</v>
      </c>
      <c r="M493">
        <v>0.15761</v>
      </c>
      <c r="N493">
        <v>57.878</v>
      </c>
      <c r="O493">
        <v>0.15629000000000001</v>
      </c>
      <c r="P493"/>
    </row>
    <row r="494" spans="2:16" x14ac:dyDescent="0.25">
      <c r="B494" t="s">
        <v>614</v>
      </c>
      <c r="C494" t="s">
        <v>103</v>
      </c>
      <c r="D494">
        <v>1.1000000000000001</v>
      </c>
      <c r="E494">
        <v>3</v>
      </c>
      <c r="F494">
        <v>1.0000000000000001E-5</v>
      </c>
      <c r="G494" t="s">
        <v>24</v>
      </c>
      <c r="H494" t="s">
        <v>23</v>
      </c>
      <c r="I494">
        <v>4.4999999999999998E-2</v>
      </c>
      <c r="J494">
        <v>1</v>
      </c>
      <c r="K494" t="s">
        <v>21</v>
      </c>
      <c r="L494">
        <v>0.13</v>
      </c>
      <c r="M494">
        <v>0.69</v>
      </c>
      <c r="N494">
        <v>0.11552</v>
      </c>
      <c r="O494">
        <v>0.69281000000000004</v>
      </c>
      <c r="P494"/>
    </row>
    <row r="495" spans="2:16" x14ac:dyDescent="0.25">
      <c r="B495" t="s">
        <v>615</v>
      </c>
      <c r="C495" t="s">
        <v>103</v>
      </c>
      <c r="D495">
        <v>1.1000000000000001</v>
      </c>
      <c r="E495">
        <v>3</v>
      </c>
      <c r="F495">
        <v>1E-4</v>
      </c>
      <c r="G495" t="s">
        <v>24</v>
      </c>
      <c r="H495" t="s">
        <v>23</v>
      </c>
      <c r="I495">
        <v>4.4999999999999998E-2</v>
      </c>
      <c r="J495">
        <v>1</v>
      </c>
      <c r="K495" t="s">
        <v>21</v>
      </c>
      <c r="L495">
        <v>0.13</v>
      </c>
      <c r="M495">
        <v>0.69213000000000002</v>
      </c>
      <c r="N495">
        <v>0.11807999999999999</v>
      </c>
      <c r="O495">
        <v>0.69220999999999999</v>
      </c>
      <c r="P495"/>
    </row>
    <row r="496" spans="2:16" x14ac:dyDescent="0.25">
      <c r="B496" t="s">
        <v>616</v>
      </c>
      <c r="C496" t="s">
        <v>103</v>
      </c>
      <c r="D496">
        <v>1.1000000000000001</v>
      </c>
      <c r="E496">
        <v>3</v>
      </c>
      <c r="F496">
        <v>1E-3</v>
      </c>
      <c r="G496" t="s">
        <v>24</v>
      </c>
      <c r="H496" t="s">
        <v>23</v>
      </c>
      <c r="I496">
        <v>4.4999999999999998E-2</v>
      </c>
      <c r="J496">
        <v>1</v>
      </c>
      <c r="K496" t="s">
        <v>21</v>
      </c>
      <c r="L496">
        <v>0.35354000000000002</v>
      </c>
      <c r="M496">
        <v>0.64097000000000004</v>
      </c>
      <c r="N496">
        <v>0.34715000000000001</v>
      </c>
      <c r="O496">
        <v>0.64071999999999996</v>
      </c>
      <c r="P496"/>
    </row>
    <row r="497" spans="2:16" x14ac:dyDescent="0.25">
      <c r="B497" t="s">
        <v>617</v>
      </c>
      <c r="C497" t="s">
        <v>103</v>
      </c>
      <c r="D497">
        <v>1.1000000000000001</v>
      </c>
      <c r="E497">
        <v>3</v>
      </c>
      <c r="F497">
        <v>0.01</v>
      </c>
      <c r="G497" t="s">
        <v>24</v>
      </c>
      <c r="H497" t="s">
        <v>23</v>
      </c>
      <c r="I497">
        <v>4.4999999999999998E-2</v>
      </c>
      <c r="J497">
        <v>1</v>
      </c>
      <c r="K497" t="s">
        <v>21</v>
      </c>
      <c r="L497">
        <v>5.6735999999999995</v>
      </c>
      <c r="M497">
        <v>0.17932999999999999</v>
      </c>
      <c r="N497">
        <v>5.6719999999999997</v>
      </c>
      <c r="O497">
        <v>0.17635000000000001</v>
      </c>
      <c r="P497"/>
    </row>
    <row r="498" spans="2:16" x14ac:dyDescent="0.25">
      <c r="B498" t="s">
        <v>618</v>
      </c>
      <c r="C498" t="s">
        <v>103</v>
      </c>
      <c r="D498">
        <v>1.1000000000000001</v>
      </c>
      <c r="E498">
        <v>3</v>
      </c>
      <c r="F498">
        <v>0.1</v>
      </c>
      <c r="G498" t="s">
        <v>24</v>
      </c>
      <c r="H498" t="s">
        <v>23</v>
      </c>
      <c r="I498">
        <v>4.4999999999999998E-2</v>
      </c>
      <c r="J498">
        <v>1</v>
      </c>
      <c r="K498" t="s">
        <v>21</v>
      </c>
      <c r="L498">
        <v>57.986999999999995</v>
      </c>
      <c r="M498">
        <v>1.9668999999999999E-2</v>
      </c>
      <c r="N498">
        <v>57.986999999999995</v>
      </c>
      <c r="O498">
        <v>1.8336999999999999E-2</v>
      </c>
      <c r="P498"/>
    </row>
    <row r="499" spans="2:16" x14ac:dyDescent="0.25">
      <c r="B499" t="s">
        <v>619</v>
      </c>
      <c r="C499" t="s">
        <v>103</v>
      </c>
      <c r="D499">
        <v>1.1000000000000001</v>
      </c>
      <c r="E499">
        <v>3</v>
      </c>
      <c r="F499">
        <v>1.0000000000000001E-5</v>
      </c>
      <c r="G499" t="s">
        <v>24</v>
      </c>
      <c r="H499" t="s">
        <v>23</v>
      </c>
      <c r="I499">
        <v>1</v>
      </c>
      <c r="J499">
        <v>5</v>
      </c>
      <c r="K499" t="s">
        <v>21</v>
      </c>
      <c r="L499">
        <v>1.3</v>
      </c>
      <c r="M499">
        <v>6.9</v>
      </c>
      <c r="N499">
        <v>1.1547000000000001</v>
      </c>
      <c r="O499">
        <v>6.9282000000000004</v>
      </c>
      <c r="P499"/>
    </row>
    <row r="500" spans="2:16" x14ac:dyDescent="0.25">
      <c r="B500" t="s">
        <v>620</v>
      </c>
      <c r="C500" t="s">
        <v>103</v>
      </c>
      <c r="D500">
        <v>1.1000000000000001</v>
      </c>
      <c r="E500">
        <v>3</v>
      </c>
      <c r="F500">
        <v>1E-4</v>
      </c>
      <c r="G500" t="s">
        <v>24</v>
      </c>
      <c r="H500" t="s">
        <v>23</v>
      </c>
      <c r="I500">
        <v>1</v>
      </c>
      <c r="J500">
        <v>5</v>
      </c>
      <c r="K500" t="s">
        <v>21</v>
      </c>
      <c r="L500">
        <v>1.3</v>
      </c>
      <c r="M500">
        <v>6.9280999999999997</v>
      </c>
      <c r="N500">
        <v>1.1551</v>
      </c>
      <c r="O500">
        <v>6.9280999999999997</v>
      </c>
      <c r="P500"/>
    </row>
    <row r="501" spans="2:16" x14ac:dyDescent="0.25">
      <c r="B501" t="s">
        <v>621</v>
      </c>
      <c r="C501" t="s">
        <v>103</v>
      </c>
      <c r="D501">
        <v>1.1000000000000001</v>
      </c>
      <c r="E501">
        <v>3</v>
      </c>
      <c r="F501">
        <v>1E-3</v>
      </c>
      <c r="G501" t="s">
        <v>24</v>
      </c>
      <c r="H501" t="s">
        <v>23</v>
      </c>
      <c r="I501">
        <v>1</v>
      </c>
      <c r="J501">
        <v>5</v>
      </c>
      <c r="K501" t="s">
        <v>21</v>
      </c>
      <c r="L501">
        <v>1.3</v>
      </c>
      <c r="M501">
        <v>6.9221000000000004</v>
      </c>
      <c r="N501">
        <v>1.1804999999999999</v>
      </c>
      <c r="O501">
        <v>6.9222000000000001</v>
      </c>
      <c r="P501"/>
    </row>
    <row r="502" spans="2:16" x14ac:dyDescent="0.25">
      <c r="B502" t="s">
        <v>622</v>
      </c>
      <c r="C502" t="s">
        <v>103</v>
      </c>
      <c r="D502">
        <v>1.1000000000000001</v>
      </c>
      <c r="E502">
        <v>3</v>
      </c>
      <c r="F502">
        <v>0.01</v>
      </c>
      <c r="G502" t="s">
        <v>24</v>
      </c>
      <c r="H502" t="s">
        <v>23</v>
      </c>
      <c r="I502">
        <v>1</v>
      </c>
      <c r="J502">
        <v>5</v>
      </c>
      <c r="K502" t="s">
        <v>21</v>
      </c>
      <c r="L502">
        <v>3.4738000000000002</v>
      </c>
      <c r="M502">
        <v>6.4074</v>
      </c>
      <c r="N502">
        <v>3.4712000000000001</v>
      </c>
      <c r="O502">
        <v>6.4073000000000002</v>
      </c>
      <c r="P502"/>
    </row>
    <row r="503" spans="2:16" x14ac:dyDescent="0.25">
      <c r="B503" t="s">
        <v>623</v>
      </c>
      <c r="C503" t="s">
        <v>103</v>
      </c>
      <c r="D503">
        <v>1.1000000000000001</v>
      </c>
      <c r="E503">
        <v>3</v>
      </c>
      <c r="F503">
        <v>0.1</v>
      </c>
      <c r="G503" t="s">
        <v>24</v>
      </c>
      <c r="H503" t="s">
        <v>23</v>
      </c>
      <c r="I503">
        <v>1</v>
      </c>
      <c r="J503">
        <v>5</v>
      </c>
      <c r="K503" t="s">
        <v>21</v>
      </c>
      <c r="L503">
        <v>56.720999999999997</v>
      </c>
      <c r="M503">
        <v>1.7646999999999999</v>
      </c>
      <c r="N503">
        <v>56.72</v>
      </c>
      <c r="O503">
        <v>1.7635000000000001</v>
      </c>
      <c r="P503"/>
    </row>
    <row r="504" spans="2:16" x14ac:dyDescent="0.25">
      <c r="B504" t="s">
        <v>624</v>
      </c>
      <c r="C504" t="s">
        <v>103</v>
      </c>
      <c r="D504">
        <v>1.1000000000000001</v>
      </c>
      <c r="E504">
        <v>3</v>
      </c>
      <c r="F504">
        <v>1.0000000000000001E-5</v>
      </c>
      <c r="G504" t="s">
        <v>24</v>
      </c>
      <c r="H504" t="s">
        <v>23</v>
      </c>
      <c r="I504">
        <v>5</v>
      </c>
      <c r="J504">
        <v>10</v>
      </c>
      <c r="K504" t="s">
        <v>21</v>
      </c>
      <c r="L504">
        <v>5.8</v>
      </c>
      <c r="M504">
        <v>29</v>
      </c>
      <c r="N504">
        <v>5.7729999999999997</v>
      </c>
      <c r="O504">
        <v>28.867999999999999</v>
      </c>
      <c r="P504"/>
    </row>
    <row r="505" spans="2:16" x14ac:dyDescent="0.25">
      <c r="B505" t="s">
        <v>625</v>
      </c>
      <c r="C505" t="s">
        <v>103</v>
      </c>
      <c r="D505">
        <v>1.1000000000000001</v>
      </c>
      <c r="E505">
        <v>3</v>
      </c>
      <c r="F505">
        <v>1E-4</v>
      </c>
      <c r="G505" t="s">
        <v>24</v>
      </c>
      <c r="H505" t="s">
        <v>23</v>
      </c>
      <c r="I505">
        <v>5</v>
      </c>
      <c r="J505">
        <v>10</v>
      </c>
      <c r="K505" t="s">
        <v>21</v>
      </c>
      <c r="L505">
        <v>5.8</v>
      </c>
      <c r="M505">
        <v>28.867999999999999</v>
      </c>
      <c r="N505">
        <v>5.7751000000000001</v>
      </c>
      <c r="O505">
        <v>28.867000000000001</v>
      </c>
      <c r="P505"/>
    </row>
    <row r="506" spans="2:16" x14ac:dyDescent="0.25">
      <c r="B506" t="s">
        <v>626</v>
      </c>
      <c r="C506" t="s">
        <v>103</v>
      </c>
      <c r="D506">
        <v>1.1000000000000001</v>
      </c>
      <c r="E506">
        <v>3</v>
      </c>
      <c r="F506">
        <v>1E-3</v>
      </c>
      <c r="G506" t="s">
        <v>24</v>
      </c>
      <c r="H506" t="s">
        <v>23</v>
      </c>
      <c r="I506">
        <v>5</v>
      </c>
      <c r="J506">
        <v>10</v>
      </c>
      <c r="K506" t="s">
        <v>21</v>
      </c>
      <c r="L506">
        <v>5.8</v>
      </c>
      <c r="M506">
        <v>28.866</v>
      </c>
      <c r="N506">
        <v>5.7798999999999996</v>
      </c>
      <c r="O506">
        <v>28.866</v>
      </c>
      <c r="P506"/>
    </row>
    <row r="507" spans="2:16" x14ac:dyDescent="0.25">
      <c r="B507" t="s">
        <v>627</v>
      </c>
      <c r="C507" t="s">
        <v>103</v>
      </c>
      <c r="D507">
        <v>1.1000000000000001</v>
      </c>
      <c r="E507">
        <v>3</v>
      </c>
      <c r="F507">
        <v>0.01</v>
      </c>
      <c r="G507" t="s">
        <v>24</v>
      </c>
      <c r="H507" t="s">
        <v>23</v>
      </c>
      <c r="I507">
        <v>5</v>
      </c>
      <c r="J507">
        <v>10</v>
      </c>
      <c r="K507" t="s">
        <v>21</v>
      </c>
      <c r="L507">
        <v>6.3734000000000002</v>
      </c>
      <c r="M507">
        <v>28.728999999999999</v>
      </c>
      <c r="N507">
        <v>6.3715000000000002</v>
      </c>
      <c r="O507">
        <v>28.728999999999999</v>
      </c>
      <c r="P507"/>
    </row>
    <row r="508" spans="2:16" x14ac:dyDescent="0.25">
      <c r="B508" t="s">
        <v>628</v>
      </c>
      <c r="C508" t="s">
        <v>103</v>
      </c>
      <c r="D508">
        <v>1.1000000000000001</v>
      </c>
      <c r="E508">
        <v>3</v>
      </c>
      <c r="F508">
        <v>0.1</v>
      </c>
      <c r="G508" t="s">
        <v>24</v>
      </c>
      <c r="H508" t="s">
        <v>23</v>
      </c>
      <c r="I508">
        <v>5</v>
      </c>
      <c r="J508">
        <v>10</v>
      </c>
      <c r="K508" t="s">
        <v>21</v>
      </c>
      <c r="L508">
        <v>45.930999999999997</v>
      </c>
      <c r="M508">
        <v>21.05</v>
      </c>
      <c r="N508">
        <v>45.927999999999997</v>
      </c>
      <c r="O508">
        <v>21.048999999999999</v>
      </c>
      <c r="P508"/>
    </row>
    <row r="509" spans="2:16" x14ac:dyDescent="0.25">
      <c r="B509" t="s">
        <v>629</v>
      </c>
      <c r="C509" t="s">
        <v>103</v>
      </c>
      <c r="D509">
        <v>3</v>
      </c>
      <c r="E509">
        <v>11</v>
      </c>
      <c r="F509">
        <v>1E-4</v>
      </c>
      <c r="G509" t="s">
        <v>24</v>
      </c>
      <c r="H509" t="s">
        <v>23</v>
      </c>
      <c r="I509">
        <v>4.4999999999999998E-2</v>
      </c>
      <c r="J509">
        <v>0.1</v>
      </c>
      <c r="K509" t="s">
        <v>21</v>
      </c>
      <c r="L509">
        <v>1.4000000000000001</v>
      </c>
      <c r="M509">
        <v>2.9</v>
      </c>
      <c r="N509">
        <v>1.3513999999999999</v>
      </c>
      <c r="O509">
        <v>2.9169</v>
      </c>
      <c r="P509"/>
    </row>
    <row r="510" spans="2:16" x14ac:dyDescent="0.25">
      <c r="B510" t="s">
        <v>630</v>
      </c>
      <c r="C510" t="s">
        <v>103</v>
      </c>
      <c r="D510">
        <v>3</v>
      </c>
      <c r="E510">
        <v>11</v>
      </c>
      <c r="F510">
        <v>1E-3</v>
      </c>
      <c r="G510" t="s">
        <v>24</v>
      </c>
      <c r="H510" t="s">
        <v>23</v>
      </c>
      <c r="I510">
        <v>4.4999999999999998E-2</v>
      </c>
      <c r="J510">
        <v>0.1</v>
      </c>
      <c r="K510" t="s">
        <v>21</v>
      </c>
      <c r="L510">
        <v>1.4000000000000001</v>
      </c>
      <c r="M510">
        <v>2.9058999999999999</v>
      </c>
      <c r="N510">
        <v>1.3976</v>
      </c>
      <c r="O510">
        <v>2.9058000000000002</v>
      </c>
      <c r="P510"/>
    </row>
    <row r="511" spans="2:16" x14ac:dyDescent="0.25">
      <c r="B511" t="s">
        <v>631</v>
      </c>
      <c r="C511" t="s">
        <v>103</v>
      </c>
      <c r="D511">
        <v>3</v>
      </c>
      <c r="E511">
        <v>11</v>
      </c>
      <c r="F511">
        <v>0.01</v>
      </c>
      <c r="G511" t="s">
        <v>24</v>
      </c>
      <c r="H511" t="s">
        <v>23</v>
      </c>
      <c r="I511">
        <v>4.4999999999999998E-2</v>
      </c>
      <c r="J511">
        <v>0.1</v>
      </c>
      <c r="K511" t="s">
        <v>21</v>
      </c>
      <c r="L511">
        <v>4.8275999999999994</v>
      </c>
      <c r="M511">
        <v>2.2254999999999998</v>
      </c>
      <c r="N511">
        <v>4.8255999999999997</v>
      </c>
      <c r="O511">
        <v>2.2248999999999999</v>
      </c>
      <c r="P511"/>
    </row>
    <row r="512" spans="2:16" x14ac:dyDescent="0.25">
      <c r="B512" t="s">
        <v>632</v>
      </c>
      <c r="C512" t="s">
        <v>103</v>
      </c>
      <c r="D512">
        <v>3</v>
      </c>
      <c r="E512">
        <v>11</v>
      </c>
      <c r="F512">
        <v>0.1</v>
      </c>
      <c r="G512" t="s">
        <v>24</v>
      </c>
      <c r="H512" t="s">
        <v>23</v>
      </c>
      <c r="I512">
        <v>4.4999999999999998E-2</v>
      </c>
      <c r="J512">
        <v>0.1</v>
      </c>
      <c r="K512" t="s">
        <v>21</v>
      </c>
      <c r="L512">
        <v>57.774000000000001</v>
      </c>
      <c r="M512">
        <v>0.35783999999999999</v>
      </c>
      <c r="N512">
        <v>57.772999999999996</v>
      </c>
      <c r="O512">
        <v>0.35697000000000001</v>
      </c>
      <c r="P512"/>
    </row>
    <row r="513" spans="2:16" x14ac:dyDescent="0.25">
      <c r="B513" t="s">
        <v>633</v>
      </c>
      <c r="C513" t="s">
        <v>103</v>
      </c>
      <c r="D513">
        <v>3</v>
      </c>
      <c r="E513">
        <v>11</v>
      </c>
      <c r="F513">
        <v>1</v>
      </c>
      <c r="G513" t="s">
        <v>24</v>
      </c>
      <c r="H513" t="s">
        <v>23</v>
      </c>
      <c r="I513">
        <v>4.4999999999999998E-2</v>
      </c>
      <c r="J513">
        <v>0.1</v>
      </c>
      <c r="K513" t="s">
        <v>21</v>
      </c>
      <c r="L513">
        <v>579.98</v>
      </c>
      <c r="M513">
        <v>3.6360999999999997E-2</v>
      </c>
      <c r="N513">
        <v>579.98</v>
      </c>
      <c r="O513">
        <v>3.6004000000000001E-2</v>
      </c>
      <c r="P513"/>
    </row>
    <row r="514" spans="2:16" x14ac:dyDescent="0.25">
      <c r="B514" t="s">
        <v>634</v>
      </c>
      <c r="C514" t="s">
        <v>103</v>
      </c>
      <c r="D514">
        <v>3</v>
      </c>
      <c r="E514">
        <v>11</v>
      </c>
      <c r="F514">
        <v>1E-4</v>
      </c>
      <c r="G514" t="s">
        <v>24</v>
      </c>
      <c r="H514" t="s">
        <v>23</v>
      </c>
      <c r="I514">
        <v>0.1</v>
      </c>
      <c r="J514">
        <v>1</v>
      </c>
      <c r="K514" t="s">
        <v>21</v>
      </c>
      <c r="L514">
        <v>0.72</v>
      </c>
      <c r="M514">
        <v>4.9000000000000004</v>
      </c>
      <c r="N514">
        <v>0.71179000000000003</v>
      </c>
      <c r="O514">
        <v>4.8616999999999999</v>
      </c>
      <c r="P514"/>
    </row>
    <row r="515" spans="2:16" x14ac:dyDescent="0.25">
      <c r="B515" t="s">
        <v>635</v>
      </c>
      <c r="C515" t="s">
        <v>103</v>
      </c>
      <c r="D515">
        <v>3</v>
      </c>
      <c r="E515">
        <v>11</v>
      </c>
      <c r="F515">
        <v>1E-3</v>
      </c>
      <c r="G515" t="s">
        <v>24</v>
      </c>
      <c r="H515" t="s">
        <v>23</v>
      </c>
      <c r="I515">
        <v>0.1</v>
      </c>
      <c r="J515">
        <v>1</v>
      </c>
      <c r="K515" t="s">
        <v>21</v>
      </c>
      <c r="L515">
        <v>0.74790999999999996</v>
      </c>
      <c r="M515">
        <v>4.8524000000000003</v>
      </c>
      <c r="N515">
        <v>0.74717999999999996</v>
      </c>
      <c r="O515">
        <v>4.8524000000000003</v>
      </c>
      <c r="P515"/>
    </row>
    <row r="516" spans="2:16" x14ac:dyDescent="0.25">
      <c r="B516" t="s">
        <v>636</v>
      </c>
      <c r="C516" t="s">
        <v>103</v>
      </c>
      <c r="D516">
        <v>3</v>
      </c>
      <c r="E516">
        <v>11</v>
      </c>
      <c r="F516">
        <v>0.01</v>
      </c>
      <c r="G516" t="s">
        <v>24</v>
      </c>
      <c r="H516" t="s">
        <v>23</v>
      </c>
      <c r="I516">
        <v>0.1</v>
      </c>
      <c r="J516">
        <v>1</v>
      </c>
      <c r="K516" t="s">
        <v>21</v>
      </c>
      <c r="L516">
        <v>3.6609000000000003</v>
      </c>
      <c r="M516">
        <v>4.1627000000000001</v>
      </c>
      <c r="N516">
        <v>3.6587000000000001</v>
      </c>
      <c r="O516">
        <v>4.1624999999999996</v>
      </c>
      <c r="P516"/>
    </row>
    <row r="517" spans="2:16" x14ac:dyDescent="0.25">
      <c r="B517" t="s">
        <v>637</v>
      </c>
      <c r="C517" t="s">
        <v>103</v>
      </c>
      <c r="D517">
        <v>3</v>
      </c>
      <c r="E517">
        <v>11</v>
      </c>
      <c r="F517">
        <v>0.1</v>
      </c>
      <c r="G517" t="s">
        <v>24</v>
      </c>
      <c r="H517" t="s">
        <v>23</v>
      </c>
      <c r="I517">
        <v>0.1</v>
      </c>
      <c r="J517">
        <v>1</v>
      </c>
      <c r="K517" t="s">
        <v>21</v>
      </c>
      <c r="L517">
        <v>57.346999999999994</v>
      </c>
      <c r="M517">
        <v>0.85580000000000001</v>
      </c>
      <c r="N517">
        <v>57.345999999999997</v>
      </c>
      <c r="O517">
        <v>0.85494999999999999</v>
      </c>
      <c r="P517"/>
    </row>
    <row r="518" spans="2:16" x14ac:dyDescent="0.25">
      <c r="B518" t="s">
        <v>638</v>
      </c>
      <c r="C518" t="s">
        <v>103</v>
      </c>
      <c r="D518">
        <v>3</v>
      </c>
      <c r="E518">
        <v>11</v>
      </c>
      <c r="F518">
        <v>1</v>
      </c>
      <c r="G518" t="s">
        <v>24</v>
      </c>
      <c r="H518" t="s">
        <v>23</v>
      </c>
      <c r="I518">
        <v>0.1</v>
      </c>
      <c r="J518">
        <v>1</v>
      </c>
      <c r="K518" t="s">
        <v>21</v>
      </c>
      <c r="L518">
        <v>579.92999999999995</v>
      </c>
      <c r="M518">
        <v>8.7455000000000005E-2</v>
      </c>
      <c r="N518">
        <v>579.92999999999995</v>
      </c>
      <c r="O518">
        <v>8.7097999999999995E-2</v>
      </c>
      <c r="P518"/>
    </row>
    <row r="519" spans="2:16" x14ac:dyDescent="0.25">
      <c r="B519" t="s">
        <v>639</v>
      </c>
      <c r="C519" t="s">
        <v>103</v>
      </c>
      <c r="D519">
        <v>3</v>
      </c>
      <c r="E519">
        <v>11</v>
      </c>
      <c r="F519">
        <v>1E-4</v>
      </c>
      <c r="G519" t="s">
        <v>24</v>
      </c>
      <c r="H519" t="s">
        <v>23</v>
      </c>
      <c r="I519">
        <v>1</v>
      </c>
      <c r="J519">
        <v>5</v>
      </c>
      <c r="K519" t="s">
        <v>21</v>
      </c>
      <c r="L519">
        <v>2.4</v>
      </c>
      <c r="M519">
        <v>35</v>
      </c>
      <c r="N519">
        <v>2.3096000000000001</v>
      </c>
      <c r="O519">
        <v>34.640999999999998</v>
      </c>
      <c r="P519"/>
    </row>
    <row r="520" spans="2:16" x14ac:dyDescent="0.25">
      <c r="B520" t="s">
        <v>640</v>
      </c>
      <c r="C520" t="s">
        <v>103</v>
      </c>
      <c r="D520">
        <v>3</v>
      </c>
      <c r="E520">
        <v>11</v>
      </c>
      <c r="F520">
        <v>1E-3</v>
      </c>
      <c r="G520" t="s">
        <v>24</v>
      </c>
      <c r="H520" t="s">
        <v>23</v>
      </c>
      <c r="I520">
        <v>1</v>
      </c>
      <c r="J520">
        <v>5</v>
      </c>
      <c r="K520" t="s">
        <v>21</v>
      </c>
      <c r="L520">
        <v>2.4</v>
      </c>
      <c r="M520">
        <v>34.640999999999998</v>
      </c>
      <c r="N520">
        <v>2.3111000000000002</v>
      </c>
      <c r="O520">
        <v>34.640999999999998</v>
      </c>
      <c r="P520"/>
    </row>
    <row r="521" spans="2:16" x14ac:dyDescent="0.25">
      <c r="B521" t="s">
        <v>641</v>
      </c>
      <c r="C521" t="s">
        <v>103</v>
      </c>
      <c r="D521">
        <v>3</v>
      </c>
      <c r="E521">
        <v>11</v>
      </c>
      <c r="F521">
        <v>0.01</v>
      </c>
      <c r="G521" t="s">
        <v>24</v>
      </c>
      <c r="H521" t="s">
        <v>23</v>
      </c>
      <c r="I521">
        <v>1</v>
      </c>
      <c r="J521">
        <v>5</v>
      </c>
      <c r="K521" t="s">
        <v>21</v>
      </c>
      <c r="L521">
        <v>2.5151000000000003</v>
      </c>
      <c r="M521">
        <v>34.627000000000002</v>
      </c>
      <c r="N521">
        <v>2.5097</v>
      </c>
      <c r="O521">
        <v>34.627000000000002</v>
      </c>
      <c r="P521"/>
    </row>
    <row r="522" spans="2:16" x14ac:dyDescent="0.25">
      <c r="B522" t="s">
        <v>642</v>
      </c>
      <c r="C522" t="s">
        <v>103</v>
      </c>
      <c r="D522">
        <v>3</v>
      </c>
      <c r="E522">
        <v>11</v>
      </c>
      <c r="F522">
        <v>0.1</v>
      </c>
      <c r="G522" t="s">
        <v>24</v>
      </c>
      <c r="H522" t="s">
        <v>23</v>
      </c>
      <c r="I522">
        <v>1</v>
      </c>
      <c r="J522">
        <v>5</v>
      </c>
      <c r="K522" t="s">
        <v>21</v>
      </c>
      <c r="L522">
        <v>21.042000000000002</v>
      </c>
      <c r="M522">
        <v>33.335999999999999</v>
      </c>
      <c r="N522">
        <v>21.028000000000002</v>
      </c>
      <c r="O522">
        <v>33.335999999999999</v>
      </c>
      <c r="P522"/>
    </row>
    <row r="523" spans="2:16" x14ac:dyDescent="0.25">
      <c r="B523" t="s">
        <v>643</v>
      </c>
      <c r="C523" t="s">
        <v>103</v>
      </c>
      <c r="D523">
        <v>3</v>
      </c>
      <c r="E523">
        <v>11</v>
      </c>
      <c r="F523">
        <v>1</v>
      </c>
      <c r="G523" t="s">
        <v>24</v>
      </c>
      <c r="H523" t="s">
        <v>23</v>
      </c>
      <c r="I523">
        <v>1</v>
      </c>
      <c r="J523">
        <v>5</v>
      </c>
      <c r="K523" t="s">
        <v>21</v>
      </c>
      <c r="L523">
        <v>550.05999999999995</v>
      </c>
      <c r="M523">
        <v>13.201000000000001</v>
      </c>
      <c r="N523">
        <v>550.04999999999995</v>
      </c>
      <c r="O523">
        <v>13.2</v>
      </c>
      <c r="P523"/>
    </row>
    <row r="524" spans="2:16" x14ac:dyDescent="0.25">
      <c r="B524" t="s">
        <v>644</v>
      </c>
      <c r="C524" t="s">
        <v>103</v>
      </c>
      <c r="D524">
        <v>11</v>
      </c>
      <c r="E524">
        <v>20.5</v>
      </c>
      <c r="F524">
        <v>1E-4</v>
      </c>
      <c r="G524" t="s">
        <v>24</v>
      </c>
      <c r="H524" t="s">
        <v>23</v>
      </c>
      <c r="I524">
        <v>4.4999999999999998E-2</v>
      </c>
      <c r="J524">
        <v>0.1</v>
      </c>
      <c r="K524" t="s">
        <v>21</v>
      </c>
      <c r="L524">
        <v>5.8</v>
      </c>
      <c r="M524">
        <v>1.4</v>
      </c>
      <c r="N524">
        <v>5.7744</v>
      </c>
      <c r="O524">
        <v>1.3855999999999999</v>
      </c>
      <c r="P524"/>
    </row>
    <row r="525" spans="2:16" x14ac:dyDescent="0.25">
      <c r="B525" t="s">
        <v>645</v>
      </c>
      <c r="C525" t="s">
        <v>103</v>
      </c>
      <c r="D525">
        <v>11</v>
      </c>
      <c r="E525">
        <v>20.5</v>
      </c>
      <c r="F525">
        <v>1E-3</v>
      </c>
      <c r="G525" t="s">
        <v>24</v>
      </c>
      <c r="H525" t="s">
        <v>23</v>
      </c>
      <c r="I525">
        <v>4.4999999999999998E-2</v>
      </c>
      <c r="J525">
        <v>0.1</v>
      </c>
      <c r="K525" t="s">
        <v>21</v>
      </c>
      <c r="L525">
        <v>5.8</v>
      </c>
      <c r="M525">
        <v>1.3857999999999999</v>
      </c>
      <c r="N525">
        <v>5.7854999999999999</v>
      </c>
      <c r="O525">
        <v>1.3853</v>
      </c>
      <c r="P525"/>
    </row>
    <row r="526" spans="2:16" x14ac:dyDescent="0.25">
      <c r="B526" t="s">
        <v>646</v>
      </c>
      <c r="C526" t="s">
        <v>103</v>
      </c>
      <c r="D526">
        <v>11</v>
      </c>
      <c r="E526">
        <v>20.5</v>
      </c>
      <c r="F526">
        <v>0.01</v>
      </c>
      <c r="G526" t="s">
        <v>24</v>
      </c>
      <c r="H526" t="s">
        <v>23</v>
      </c>
      <c r="I526">
        <v>4.4999999999999998E-2</v>
      </c>
      <c r="J526">
        <v>0.1</v>
      </c>
      <c r="K526" t="s">
        <v>21</v>
      </c>
      <c r="L526">
        <v>6.9250999999999996</v>
      </c>
      <c r="M526">
        <v>1.3563000000000001</v>
      </c>
      <c r="N526">
        <v>6.9028999999999998</v>
      </c>
      <c r="O526">
        <v>1.3544</v>
      </c>
      <c r="P526"/>
    </row>
    <row r="527" spans="2:16" x14ac:dyDescent="0.25">
      <c r="B527" t="s">
        <v>647</v>
      </c>
      <c r="C527" t="s">
        <v>103</v>
      </c>
      <c r="D527">
        <v>11</v>
      </c>
      <c r="E527">
        <v>20.5</v>
      </c>
      <c r="F527">
        <v>0.1</v>
      </c>
      <c r="G527" t="s">
        <v>24</v>
      </c>
      <c r="H527" t="s">
        <v>23</v>
      </c>
      <c r="I527">
        <v>4.4999999999999998E-2</v>
      </c>
      <c r="J527">
        <v>0.1</v>
      </c>
      <c r="K527" t="s">
        <v>21</v>
      </c>
      <c r="L527">
        <v>55.153999999999996</v>
      </c>
      <c r="M527">
        <v>0.59967999999999999</v>
      </c>
      <c r="N527">
        <v>55.168999999999997</v>
      </c>
      <c r="O527">
        <v>0.59282000000000001</v>
      </c>
      <c r="P527"/>
    </row>
    <row r="528" spans="2:16" x14ac:dyDescent="0.25">
      <c r="B528" t="s">
        <v>648</v>
      </c>
      <c r="C528" t="s">
        <v>103</v>
      </c>
      <c r="D528">
        <v>11</v>
      </c>
      <c r="E528">
        <v>20.5</v>
      </c>
      <c r="F528">
        <v>1</v>
      </c>
      <c r="G528" t="s">
        <v>24</v>
      </c>
      <c r="H528" t="s">
        <v>23</v>
      </c>
      <c r="I528">
        <v>4.4999999999999998E-2</v>
      </c>
      <c r="J528">
        <v>0.1</v>
      </c>
      <c r="K528" t="s">
        <v>21</v>
      </c>
      <c r="L528">
        <v>579.65</v>
      </c>
      <c r="M528">
        <v>6.9282999999999997E-2</v>
      </c>
      <c r="N528">
        <v>579.66</v>
      </c>
      <c r="O528">
        <v>6.5852999999999995E-2</v>
      </c>
      <c r="P528"/>
    </row>
    <row r="529" spans="2:20" x14ac:dyDescent="0.25">
      <c r="B529" t="s">
        <v>649</v>
      </c>
      <c r="C529" t="s">
        <v>103</v>
      </c>
      <c r="D529">
        <v>11</v>
      </c>
      <c r="E529">
        <v>20.5</v>
      </c>
      <c r="F529">
        <v>1E-4</v>
      </c>
      <c r="G529" t="s">
        <v>24</v>
      </c>
      <c r="H529" t="s">
        <v>23</v>
      </c>
      <c r="I529">
        <v>0.1</v>
      </c>
      <c r="J529">
        <v>1</v>
      </c>
      <c r="K529" t="s">
        <v>21</v>
      </c>
      <c r="L529">
        <v>6.5</v>
      </c>
      <c r="M529">
        <v>1.7</v>
      </c>
      <c r="N529">
        <v>5.7746000000000004</v>
      </c>
      <c r="O529">
        <v>1.732</v>
      </c>
      <c r="P529"/>
    </row>
    <row r="530" spans="2:20" x14ac:dyDescent="0.25">
      <c r="B530" t="s">
        <v>650</v>
      </c>
      <c r="C530" t="s">
        <v>103</v>
      </c>
      <c r="D530">
        <v>11</v>
      </c>
      <c r="E530">
        <v>20.5</v>
      </c>
      <c r="F530">
        <v>1E-3</v>
      </c>
      <c r="G530" t="s">
        <v>24</v>
      </c>
      <c r="H530" t="s">
        <v>23</v>
      </c>
      <c r="I530">
        <v>0.1</v>
      </c>
      <c r="J530">
        <v>1</v>
      </c>
      <c r="K530" t="s">
        <v>21</v>
      </c>
      <c r="L530">
        <v>6.5</v>
      </c>
      <c r="M530">
        <v>1.7321</v>
      </c>
      <c r="N530">
        <v>5.7831999999999999</v>
      </c>
      <c r="O530">
        <v>1.7318</v>
      </c>
      <c r="P530"/>
    </row>
    <row r="531" spans="2:20" x14ac:dyDescent="0.25">
      <c r="B531" t="s">
        <v>651</v>
      </c>
      <c r="C531" t="s">
        <v>103</v>
      </c>
      <c r="D531">
        <v>11</v>
      </c>
      <c r="E531">
        <v>20.5</v>
      </c>
      <c r="F531">
        <v>0.01</v>
      </c>
      <c r="G531" t="s">
        <v>24</v>
      </c>
      <c r="H531" t="s">
        <v>23</v>
      </c>
      <c r="I531">
        <v>0.1</v>
      </c>
      <c r="J531">
        <v>1</v>
      </c>
      <c r="K531" t="s">
        <v>21</v>
      </c>
      <c r="L531">
        <v>6.7679999999999998</v>
      </c>
      <c r="M531">
        <v>1.7058</v>
      </c>
      <c r="N531">
        <v>6.7462999999999997</v>
      </c>
      <c r="O531">
        <v>1.7043999999999999</v>
      </c>
      <c r="P531"/>
    </row>
    <row r="532" spans="2:20" x14ac:dyDescent="0.25">
      <c r="B532" t="s">
        <v>652</v>
      </c>
      <c r="C532" t="s">
        <v>103</v>
      </c>
      <c r="D532">
        <v>11</v>
      </c>
      <c r="E532">
        <v>20.5</v>
      </c>
      <c r="F532">
        <v>0.1</v>
      </c>
      <c r="G532" t="s">
        <v>24</v>
      </c>
      <c r="H532" t="s">
        <v>23</v>
      </c>
      <c r="I532">
        <v>0.1</v>
      </c>
      <c r="J532">
        <v>1</v>
      </c>
      <c r="K532" t="s">
        <v>21</v>
      </c>
      <c r="L532">
        <v>53.701000000000001</v>
      </c>
      <c r="M532">
        <v>0.85897999999999997</v>
      </c>
      <c r="N532">
        <v>53.71</v>
      </c>
      <c r="O532">
        <v>0.85270000000000001</v>
      </c>
      <c r="P532"/>
    </row>
    <row r="533" spans="2:20" x14ac:dyDescent="0.25">
      <c r="B533" t="s">
        <v>653</v>
      </c>
      <c r="C533" t="s">
        <v>103</v>
      </c>
      <c r="D533">
        <v>11</v>
      </c>
      <c r="E533">
        <v>20.5</v>
      </c>
      <c r="F533">
        <v>1</v>
      </c>
      <c r="G533" t="s">
        <v>24</v>
      </c>
      <c r="H533" t="s">
        <v>23</v>
      </c>
      <c r="I533">
        <v>0.1</v>
      </c>
      <c r="J533">
        <v>1</v>
      </c>
      <c r="K533" t="s">
        <v>21</v>
      </c>
      <c r="L533">
        <v>579.43999999999994</v>
      </c>
      <c r="M533">
        <v>0.10196</v>
      </c>
      <c r="N533">
        <v>579.45000000000005</v>
      </c>
      <c r="O533">
        <v>9.8538000000000001E-2</v>
      </c>
      <c r="P533"/>
    </row>
    <row r="534" spans="2:20" x14ac:dyDescent="0.25">
      <c r="B534" t="s">
        <v>654</v>
      </c>
      <c r="C534" t="s">
        <v>103</v>
      </c>
      <c r="D534">
        <v>11</v>
      </c>
      <c r="E534">
        <v>20.5</v>
      </c>
      <c r="F534">
        <v>1E-4</v>
      </c>
      <c r="G534" t="s">
        <v>24</v>
      </c>
      <c r="H534" t="s">
        <v>23</v>
      </c>
      <c r="I534">
        <v>1</v>
      </c>
      <c r="J534">
        <v>5</v>
      </c>
      <c r="K534" t="s">
        <v>21</v>
      </c>
      <c r="L534">
        <v>6.5</v>
      </c>
      <c r="M534">
        <v>1.7</v>
      </c>
      <c r="N534">
        <v>5.7746000000000004</v>
      </c>
      <c r="O534">
        <v>1.732</v>
      </c>
      <c r="P534"/>
    </row>
    <row r="535" spans="2:20" x14ac:dyDescent="0.25">
      <c r="B535" t="s">
        <v>655</v>
      </c>
      <c r="C535" t="s">
        <v>103</v>
      </c>
      <c r="D535">
        <v>11</v>
      </c>
      <c r="E535">
        <v>20.5</v>
      </c>
      <c r="F535">
        <v>1E-3</v>
      </c>
      <c r="G535" t="s">
        <v>24</v>
      </c>
      <c r="H535" t="s">
        <v>23</v>
      </c>
      <c r="I535">
        <v>1</v>
      </c>
      <c r="J535">
        <v>5</v>
      </c>
      <c r="K535" t="s">
        <v>21</v>
      </c>
      <c r="L535">
        <v>6.5</v>
      </c>
      <c r="M535">
        <v>1.7321</v>
      </c>
      <c r="N535">
        <v>5.7831999999999999</v>
      </c>
      <c r="O535">
        <v>1.7318</v>
      </c>
      <c r="P535"/>
    </row>
    <row r="536" spans="2:20" x14ac:dyDescent="0.25">
      <c r="B536" t="s">
        <v>656</v>
      </c>
      <c r="C536" t="s">
        <v>103</v>
      </c>
      <c r="D536">
        <v>11</v>
      </c>
      <c r="E536">
        <v>20.5</v>
      </c>
      <c r="F536">
        <v>0.01</v>
      </c>
      <c r="G536" t="s">
        <v>24</v>
      </c>
      <c r="H536" t="s">
        <v>23</v>
      </c>
      <c r="I536">
        <v>1</v>
      </c>
      <c r="J536">
        <v>5</v>
      </c>
      <c r="K536" t="s">
        <v>21</v>
      </c>
      <c r="L536">
        <v>6.7679999999999998</v>
      </c>
      <c r="M536">
        <v>1.7058</v>
      </c>
      <c r="N536">
        <v>6.7462999999999997</v>
      </c>
      <c r="O536">
        <v>1.7043999999999999</v>
      </c>
      <c r="P536"/>
    </row>
    <row r="537" spans="2:20" x14ac:dyDescent="0.25">
      <c r="B537" t="s">
        <v>657</v>
      </c>
      <c r="C537" t="s">
        <v>103</v>
      </c>
      <c r="D537">
        <v>11</v>
      </c>
      <c r="E537">
        <v>20.5</v>
      </c>
      <c r="F537">
        <v>0.1</v>
      </c>
      <c r="G537" t="s">
        <v>24</v>
      </c>
      <c r="H537" t="s">
        <v>23</v>
      </c>
      <c r="I537">
        <v>1</v>
      </c>
      <c r="J537">
        <v>5</v>
      </c>
      <c r="K537" t="s">
        <v>21</v>
      </c>
      <c r="L537">
        <v>53.701000000000001</v>
      </c>
      <c r="M537">
        <v>0.85897999999999997</v>
      </c>
      <c r="N537">
        <v>53.71</v>
      </c>
      <c r="O537">
        <v>0.85270000000000001</v>
      </c>
      <c r="P537"/>
    </row>
    <row r="538" spans="2:20" x14ac:dyDescent="0.25">
      <c r="B538" t="s">
        <v>658</v>
      </c>
      <c r="C538" t="s">
        <v>103</v>
      </c>
      <c r="D538">
        <v>11</v>
      </c>
      <c r="E538">
        <v>20.5</v>
      </c>
      <c r="F538">
        <v>1</v>
      </c>
      <c r="G538" t="s">
        <v>24</v>
      </c>
      <c r="H538" t="s">
        <v>23</v>
      </c>
      <c r="I538">
        <v>1</v>
      </c>
      <c r="J538">
        <v>5</v>
      </c>
      <c r="K538" t="s">
        <v>21</v>
      </c>
      <c r="L538">
        <v>579.43999999999994</v>
      </c>
      <c r="M538">
        <v>0.10196</v>
      </c>
      <c r="N538">
        <v>579.45000000000005</v>
      </c>
      <c r="O538">
        <v>9.8538000000000001E-2</v>
      </c>
      <c r="P538"/>
    </row>
    <row r="539" spans="2:20" x14ac:dyDescent="0.25">
      <c r="B539" t="str">
        <f>CONCATENATE(C539,F539,D539,I539)</f>
        <v>ACA 10 turn0.000110.01</v>
      </c>
      <c r="C539" t="s">
        <v>140</v>
      </c>
      <c r="D539">
        <v>1</v>
      </c>
      <c r="E539">
        <v>11</v>
      </c>
      <c r="F539">
        <v>1E-4</v>
      </c>
      <c r="G539" t="s">
        <v>24</v>
      </c>
      <c r="H539" t="s">
        <v>23</v>
      </c>
      <c r="I539">
        <v>0.01</v>
      </c>
      <c r="J539">
        <v>4.4999999999999998E-2</v>
      </c>
      <c r="K539" t="s">
        <v>21</v>
      </c>
      <c r="L539">
        <v>3.6</v>
      </c>
      <c r="M539">
        <v>2.2999999999999998</v>
      </c>
      <c r="N539">
        <v>0.51063999999999998</v>
      </c>
      <c r="O539">
        <v>1.9785999999999999</v>
      </c>
      <c r="P539"/>
    </row>
    <row r="540" spans="2:20" x14ac:dyDescent="0.25">
      <c r="B540" t="str">
        <f>CONCATENATE(C540,F540,D540,I540)</f>
        <v>ACA 10 turn0.00110.01</v>
      </c>
      <c r="C540" t="s">
        <v>140</v>
      </c>
      <c r="D540">
        <v>1</v>
      </c>
      <c r="E540">
        <v>11</v>
      </c>
      <c r="F540">
        <v>1E-3</v>
      </c>
      <c r="G540" t="s">
        <v>24</v>
      </c>
      <c r="H540" t="s">
        <v>23</v>
      </c>
      <c r="I540">
        <v>0.01</v>
      </c>
      <c r="J540">
        <v>4.4999999999999998E-2</v>
      </c>
      <c r="K540" t="s">
        <v>21</v>
      </c>
      <c r="L540">
        <v>4.0308999999999999</v>
      </c>
      <c r="M540">
        <v>2.2608000000000001</v>
      </c>
      <c r="N540">
        <v>4.6122999999999994</v>
      </c>
      <c r="O540">
        <v>1.6726000000000001</v>
      </c>
      <c r="P540"/>
      <c r="T540" s="181" t="s">
        <v>92</v>
      </c>
    </row>
    <row r="541" spans="2:20" x14ac:dyDescent="0.25">
      <c r="B541" t="str">
        <f t="shared" ref="B541:B604" si="0">CONCATENATE(C541,F541,D541,I541)</f>
        <v>ACA 10 turn0.0110.01</v>
      </c>
      <c r="C541" t="s">
        <v>140</v>
      </c>
      <c r="D541">
        <v>1</v>
      </c>
      <c r="E541">
        <v>11</v>
      </c>
      <c r="F541">
        <v>0.01</v>
      </c>
      <c r="G541" t="s">
        <v>24</v>
      </c>
      <c r="H541" t="s">
        <v>23</v>
      </c>
      <c r="I541">
        <v>0.01</v>
      </c>
      <c r="J541">
        <v>4.4999999999999998E-2</v>
      </c>
      <c r="K541" t="s">
        <v>21</v>
      </c>
      <c r="L541">
        <v>57.644999999999996</v>
      </c>
      <c r="M541">
        <v>0.40888000000000002</v>
      </c>
      <c r="N541">
        <v>57.643000000000001</v>
      </c>
      <c r="O541">
        <v>0.40772000000000003</v>
      </c>
      <c r="P541"/>
    </row>
    <row r="542" spans="2:20" x14ac:dyDescent="0.25">
      <c r="B542" t="str">
        <f t="shared" si="0"/>
        <v>ACA 10 turn0.110.01</v>
      </c>
      <c r="C542" t="s">
        <v>140</v>
      </c>
      <c r="D542">
        <v>1</v>
      </c>
      <c r="E542">
        <v>11</v>
      </c>
      <c r="F542">
        <v>0.1</v>
      </c>
      <c r="G542" t="s">
        <v>24</v>
      </c>
      <c r="H542" t="s">
        <v>23</v>
      </c>
      <c r="I542">
        <v>0.01</v>
      </c>
      <c r="J542">
        <v>4.4999999999999998E-2</v>
      </c>
      <c r="K542" t="s">
        <v>21</v>
      </c>
      <c r="L542">
        <v>579.96</v>
      </c>
      <c r="M542">
        <v>4.2733E-2</v>
      </c>
      <c r="N542">
        <v>579.96</v>
      </c>
      <c r="O542">
        <v>4.2224999999999999E-2</v>
      </c>
      <c r="P542"/>
    </row>
    <row r="543" spans="2:20" x14ac:dyDescent="0.25">
      <c r="B543" t="str">
        <f t="shared" si="0"/>
        <v>ACA 10 turn110.01</v>
      </c>
      <c r="C543" t="s">
        <v>140</v>
      </c>
      <c r="D543">
        <v>1</v>
      </c>
      <c r="E543">
        <v>11</v>
      </c>
      <c r="F543">
        <v>1</v>
      </c>
      <c r="G543" t="s">
        <v>24</v>
      </c>
      <c r="H543" t="s">
        <v>23</v>
      </c>
      <c r="I543">
        <v>0.01</v>
      </c>
      <c r="J543">
        <v>4.4999999999999998E-2</v>
      </c>
      <c r="K543" t="s">
        <v>21</v>
      </c>
      <c r="L543">
        <v>5800</v>
      </c>
      <c r="M543">
        <v>4.4275E-3</v>
      </c>
      <c r="N543">
        <v>5800</v>
      </c>
      <c r="O543">
        <v>4.2240000000000003E-3</v>
      </c>
      <c r="P543"/>
    </row>
    <row r="544" spans="2:20" x14ac:dyDescent="0.25">
      <c r="B544" t="str">
        <f t="shared" si="0"/>
        <v>ACA 10 turn1010.01</v>
      </c>
      <c r="C544" t="s">
        <v>140</v>
      </c>
      <c r="D544">
        <v>1</v>
      </c>
      <c r="E544">
        <v>11</v>
      </c>
      <c r="F544">
        <v>10</v>
      </c>
      <c r="G544" t="s">
        <v>24</v>
      </c>
      <c r="H544" t="s">
        <v>23</v>
      </c>
      <c r="I544">
        <v>0.01</v>
      </c>
      <c r="J544">
        <v>4.4999999999999998E-2</v>
      </c>
      <c r="K544" t="s">
        <v>21</v>
      </c>
      <c r="L544">
        <v>58000</v>
      </c>
      <c r="M544">
        <v>5.0379000000000005E-4</v>
      </c>
      <c r="N544">
        <v>58000</v>
      </c>
      <c r="O544">
        <v>4.2240000000000002E-4</v>
      </c>
      <c r="P544"/>
    </row>
    <row r="545" spans="2:16" x14ac:dyDescent="0.25">
      <c r="B545" t="str">
        <f t="shared" si="0"/>
        <v>ACA 10 turn0.00110.045</v>
      </c>
      <c r="C545" t="s">
        <v>140</v>
      </c>
      <c r="D545">
        <v>1</v>
      </c>
      <c r="E545">
        <v>11</v>
      </c>
      <c r="F545">
        <v>1E-3</v>
      </c>
      <c r="G545" t="s">
        <v>24</v>
      </c>
      <c r="H545" t="s">
        <v>23</v>
      </c>
      <c r="I545">
        <v>4.4999999999999998E-2</v>
      </c>
      <c r="J545">
        <v>1</v>
      </c>
      <c r="K545" t="s">
        <v>21</v>
      </c>
      <c r="L545">
        <v>0.45</v>
      </c>
      <c r="M545">
        <v>2</v>
      </c>
      <c r="N545">
        <v>0.44338</v>
      </c>
      <c r="O545">
        <v>1.9670000000000001</v>
      </c>
      <c r="P545"/>
    </row>
    <row r="546" spans="2:16" x14ac:dyDescent="0.25">
      <c r="B546" t="str">
        <f t="shared" si="0"/>
        <v>ACA 10 turn0.0110.045</v>
      </c>
      <c r="C546" t="s">
        <v>140</v>
      </c>
      <c r="D546">
        <v>1</v>
      </c>
      <c r="E546">
        <v>11</v>
      </c>
      <c r="F546">
        <v>0.01</v>
      </c>
      <c r="G546" t="s">
        <v>24</v>
      </c>
      <c r="H546" t="s">
        <v>23</v>
      </c>
      <c r="I546">
        <v>4.4999999999999998E-2</v>
      </c>
      <c r="J546">
        <v>1</v>
      </c>
      <c r="K546" t="s">
        <v>21</v>
      </c>
      <c r="L546">
        <v>4.5987999999999998</v>
      </c>
      <c r="M546">
        <v>1.6572</v>
      </c>
      <c r="N546">
        <v>4.5972999999999997</v>
      </c>
      <c r="O546">
        <v>1.6568000000000001</v>
      </c>
      <c r="P546"/>
    </row>
    <row r="547" spans="2:16" x14ac:dyDescent="0.25">
      <c r="B547" t="str">
        <f t="shared" si="0"/>
        <v>ACA 10 turn0.110.045</v>
      </c>
      <c r="C547" t="s">
        <v>140</v>
      </c>
      <c r="D547">
        <v>1</v>
      </c>
      <c r="E547">
        <v>11</v>
      </c>
      <c r="F547">
        <v>0.1</v>
      </c>
      <c r="G547" t="s">
        <v>24</v>
      </c>
      <c r="H547" t="s">
        <v>23</v>
      </c>
      <c r="I547">
        <v>4.4999999999999998E-2</v>
      </c>
      <c r="J547">
        <v>1</v>
      </c>
      <c r="K547" t="s">
        <v>21</v>
      </c>
      <c r="L547">
        <v>57.646000000000001</v>
      </c>
      <c r="M547">
        <v>0.40189000000000002</v>
      </c>
      <c r="N547">
        <v>57.646000000000001</v>
      </c>
      <c r="O547">
        <v>0.40110000000000001</v>
      </c>
      <c r="P547"/>
    </row>
    <row r="548" spans="2:16" x14ac:dyDescent="0.25">
      <c r="B548" t="str">
        <f t="shared" si="0"/>
        <v>ACA 10 turn110.045</v>
      </c>
      <c r="C548" t="s">
        <v>140</v>
      </c>
      <c r="D548">
        <v>1</v>
      </c>
      <c r="E548">
        <v>11</v>
      </c>
      <c r="F548">
        <v>1</v>
      </c>
      <c r="G548" t="s">
        <v>24</v>
      </c>
      <c r="H548" t="s">
        <v>23</v>
      </c>
      <c r="I548">
        <v>4.4999999999999998E-2</v>
      </c>
      <c r="J548">
        <v>1</v>
      </c>
      <c r="K548" t="s">
        <v>21</v>
      </c>
      <c r="L548">
        <v>579.96</v>
      </c>
      <c r="M548">
        <v>4.1856999999999998E-2</v>
      </c>
      <c r="N548">
        <v>579.96</v>
      </c>
      <c r="O548">
        <v>4.1514000000000002E-2</v>
      </c>
      <c r="P548"/>
    </row>
    <row r="549" spans="2:16" x14ac:dyDescent="0.25">
      <c r="B549" t="str">
        <f t="shared" si="0"/>
        <v>ACA 10 turn1010.045</v>
      </c>
      <c r="C549" t="s">
        <v>140</v>
      </c>
      <c r="D549">
        <v>1</v>
      </c>
      <c r="E549">
        <v>11</v>
      </c>
      <c r="F549">
        <v>10</v>
      </c>
      <c r="G549" t="s">
        <v>24</v>
      </c>
      <c r="H549" t="s">
        <v>23</v>
      </c>
      <c r="I549">
        <v>4.4999999999999998E-2</v>
      </c>
      <c r="J549">
        <v>1</v>
      </c>
      <c r="K549" t="s">
        <v>21</v>
      </c>
      <c r="L549">
        <v>5800</v>
      </c>
      <c r="M549">
        <v>4.2902000000000001E-3</v>
      </c>
      <c r="N549">
        <v>5800</v>
      </c>
      <c r="O549">
        <v>4.1529000000000002E-3</v>
      </c>
      <c r="P549"/>
    </row>
    <row r="550" spans="2:16" x14ac:dyDescent="0.25">
      <c r="B550" t="str">
        <f t="shared" si="0"/>
        <v>ACA 10 turn0.00111</v>
      </c>
      <c r="C550" t="s">
        <v>140</v>
      </c>
      <c r="D550">
        <v>1</v>
      </c>
      <c r="E550">
        <v>11</v>
      </c>
      <c r="F550">
        <v>1E-3</v>
      </c>
      <c r="G550" t="s">
        <v>24</v>
      </c>
      <c r="H550" t="s">
        <v>23</v>
      </c>
      <c r="I550">
        <v>1</v>
      </c>
      <c r="J550">
        <v>5</v>
      </c>
      <c r="K550" t="s">
        <v>21</v>
      </c>
      <c r="L550">
        <v>11</v>
      </c>
      <c r="M550">
        <v>1.7</v>
      </c>
      <c r="N550">
        <v>10.739000000000001</v>
      </c>
      <c r="O550">
        <v>1.6769000000000001</v>
      </c>
      <c r="P550"/>
    </row>
    <row r="551" spans="2:16" x14ac:dyDescent="0.25">
      <c r="B551" t="str">
        <f t="shared" si="0"/>
        <v>ACA 10 turn0.0111</v>
      </c>
      <c r="C551" t="s">
        <v>140</v>
      </c>
      <c r="D551">
        <v>1</v>
      </c>
      <c r="E551">
        <v>11</v>
      </c>
      <c r="F551">
        <v>0.01</v>
      </c>
      <c r="G551" t="s">
        <v>24</v>
      </c>
      <c r="H551" t="s">
        <v>23</v>
      </c>
      <c r="I551">
        <v>1</v>
      </c>
      <c r="J551">
        <v>5</v>
      </c>
      <c r="K551" t="s">
        <v>21</v>
      </c>
      <c r="L551">
        <v>12.102</v>
      </c>
      <c r="M551">
        <v>1.6065</v>
      </c>
      <c r="N551">
        <v>12.087</v>
      </c>
      <c r="O551">
        <v>1.6057999999999999</v>
      </c>
      <c r="P551"/>
    </row>
    <row r="552" spans="2:16" x14ac:dyDescent="0.25">
      <c r="B552" t="str">
        <f t="shared" si="0"/>
        <v>ACA 10 turn0.111</v>
      </c>
      <c r="C552" t="s">
        <v>140</v>
      </c>
      <c r="D552">
        <v>1</v>
      </c>
      <c r="E552">
        <v>11</v>
      </c>
      <c r="F552">
        <v>0.1</v>
      </c>
      <c r="G552" t="s">
        <v>24</v>
      </c>
      <c r="H552" t="s">
        <v>23</v>
      </c>
      <c r="I552">
        <v>1</v>
      </c>
      <c r="J552">
        <v>5</v>
      </c>
      <c r="K552" t="s">
        <v>21</v>
      </c>
      <c r="L552">
        <v>58.762</v>
      </c>
      <c r="M552">
        <v>0.56420999999999999</v>
      </c>
      <c r="N552">
        <v>58.75</v>
      </c>
      <c r="O552">
        <v>0.56150999999999995</v>
      </c>
      <c r="P552"/>
    </row>
    <row r="553" spans="2:16" x14ac:dyDescent="0.25">
      <c r="B553" t="str">
        <f t="shared" si="0"/>
        <v>ACA 10 turn111</v>
      </c>
      <c r="C553" t="s">
        <v>140</v>
      </c>
      <c r="D553">
        <v>1</v>
      </c>
      <c r="E553">
        <v>11</v>
      </c>
      <c r="F553">
        <v>1</v>
      </c>
      <c r="G553" t="s">
        <v>24</v>
      </c>
      <c r="H553" t="s">
        <v>23</v>
      </c>
      <c r="I553">
        <v>1</v>
      </c>
      <c r="J553">
        <v>5</v>
      </c>
      <c r="K553" t="s">
        <v>21</v>
      </c>
      <c r="L553">
        <v>580.08000000000004</v>
      </c>
      <c r="M553">
        <v>6.1363000000000001E-2</v>
      </c>
      <c r="N553">
        <v>580.06999999999994</v>
      </c>
      <c r="O553">
        <v>6.0093000000000001E-2</v>
      </c>
      <c r="P553"/>
    </row>
    <row r="554" spans="2:16" x14ac:dyDescent="0.25">
      <c r="B554" t="str">
        <f t="shared" si="0"/>
        <v>ACA 10 turn1011</v>
      </c>
      <c r="C554" t="s">
        <v>140</v>
      </c>
      <c r="D554">
        <v>1</v>
      </c>
      <c r="E554">
        <v>11</v>
      </c>
      <c r="F554">
        <v>10</v>
      </c>
      <c r="G554" t="s">
        <v>24</v>
      </c>
      <c r="H554" t="s">
        <v>23</v>
      </c>
      <c r="I554">
        <v>1</v>
      </c>
      <c r="J554">
        <v>5</v>
      </c>
      <c r="K554" t="s">
        <v>21</v>
      </c>
      <c r="L554">
        <v>5800</v>
      </c>
      <c r="M554">
        <v>6.5224000000000002E-3</v>
      </c>
      <c r="N554">
        <v>5800</v>
      </c>
      <c r="O554">
        <v>6.0137999999999997E-3</v>
      </c>
      <c r="P554"/>
    </row>
    <row r="555" spans="2:16" x14ac:dyDescent="0.25">
      <c r="B555" t="str">
        <f t="shared" si="0"/>
        <v>ACA 10 turn0.00115</v>
      </c>
      <c r="C555" t="s">
        <v>140</v>
      </c>
      <c r="D555">
        <v>1</v>
      </c>
      <c r="E555">
        <v>11</v>
      </c>
      <c r="F555">
        <v>1E-3</v>
      </c>
      <c r="G555" t="s">
        <v>24</v>
      </c>
      <c r="H555" t="s">
        <v>23</v>
      </c>
      <c r="I555">
        <v>5</v>
      </c>
      <c r="J555">
        <v>10</v>
      </c>
      <c r="K555" t="s">
        <v>21</v>
      </c>
      <c r="L555">
        <v>58</v>
      </c>
      <c r="M555">
        <v>3.2</v>
      </c>
      <c r="N555">
        <v>57.508000000000003</v>
      </c>
      <c r="O555">
        <v>3.1497999999999999</v>
      </c>
      <c r="P555"/>
    </row>
    <row r="556" spans="2:16" x14ac:dyDescent="0.25">
      <c r="B556" t="str">
        <f t="shared" si="0"/>
        <v>ACA 10 turn0.0115</v>
      </c>
      <c r="C556" t="s">
        <v>140</v>
      </c>
      <c r="D556">
        <v>1</v>
      </c>
      <c r="E556">
        <v>11</v>
      </c>
      <c r="F556">
        <v>0.01</v>
      </c>
      <c r="G556" t="s">
        <v>24</v>
      </c>
      <c r="H556" t="s">
        <v>23</v>
      </c>
      <c r="I556">
        <v>5</v>
      </c>
      <c r="J556">
        <v>10</v>
      </c>
      <c r="K556" t="s">
        <v>21</v>
      </c>
      <c r="L556">
        <v>58</v>
      </c>
      <c r="M556">
        <v>3.1412</v>
      </c>
      <c r="N556">
        <v>57.790999999999997</v>
      </c>
      <c r="O556">
        <v>3.1404999999999998</v>
      </c>
      <c r="P556"/>
    </row>
    <row r="557" spans="2:16" x14ac:dyDescent="0.25">
      <c r="B557" t="str">
        <f t="shared" si="0"/>
        <v>ACA 10 turn0.115</v>
      </c>
      <c r="C557" t="s">
        <v>140</v>
      </c>
      <c r="D557">
        <v>1</v>
      </c>
      <c r="E557">
        <v>11</v>
      </c>
      <c r="F557">
        <v>0.1</v>
      </c>
      <c r="G557" t="s">
        <v>24</v>
      </c>
      <c r="H557" t="s">
        <v>23</v>
      </c>
      <c r="I557">
        <v>5</v>
      </c>
      <c r="J557">
        <v>10</v>
      </c>
      <c r="K557" t="s">
        <v>21</v>
      </c>
      <c r="L557">
        <v>81.456000000000003</v>
      </c>
      <c r="M557">
        <v>2.4994999999999998</v>
      </c>
      <c r="N557">
        <v>81.427000000000007</v>
      </c>
      <c r="O557">
        <v>2.4964</v>
      </c>
      <c r="P557"/>
    </row>
    <row r="558" spans="2:16" x14ac:dyDescent="0.25">
      <c r="B558" t="str">
        <f t="shared" si="0"/>
        <v>ACA 10 turn115</v>
      </c>
      <c r="C558" t="s">
        <v>140</v>
      </c>
      <c r="D558">
        <v>1</v>
      </c>
      <c r="E558">
        <v>11</v>
      </c>
      <c r="F558">
        <v>1</v>
      </c>
      <c r="G558" t="s">
        <v>24</v>
      </c>
      <c r="H558" t="s">
        <v>23</v>
      </c>
      <c r="I558">
        <v>5</v>
      </c>
      <c r="J558">
        <v>10</v>
      </c>
      <c r="K558" t="s">
        <v>21</v>
      </c>
      <c r="L558">
        <v>582.77</v>
      </c>
      <c r="M558">
        <v>0.41409000000000001</v>
      </c>
      <c r="N558">
        <v>582.75</v>
      </c>
      <c r="O558">
        <v>0.41123999999999999</v>
      </c>
      <c r="P558"/>
    </row>
    <row r="559" spans="2:16" x14ac:dyDescent="0.25">
      <c r="B559" t="str">
        <f t="shared" si="0"/>
        <v>ACA 10 turn1015</v>
      </c>
      <c r="C559" t="s">
        <v>140</v>
      </c>
      <c r="D559">
        <v>1</v>
      </c>
      <c r="E559">
        <v>11</v>
      </c>
      <c r="F559">
        <v>10</v>
      </c>
      <c r="G559" t="s">
        <v>24</v>
      </c>
      <c r="H559" t="s">
        <v>23</v>
      </c>
      <c r="I559">
        <v>5</v>
      </c>
      <c r="J559">
        <v>10</v>
      </c>
      <c r="K559" t="s">
        <v>21</v>
      </c>
      <c r="L559">
        <v>5800.3</v>
      </c>
      <c r="M559">
        <v>4.265E-2</v>
      </c>
      <c r="N559">
        <v>5800.3</v>
      </c>
      <c r="O559">
        <v>4.1491E-2</v>
      </c>
      <c r="P559"/>
    </row>
    <row r="560" spans="2:16" x14ac:dyDescent="0.25">
      <c r="B560" t="str">
        <f t="shared" si="0"/>
        <v>ACA 10 turn0.001110.01</v>
      </c>
      <c r="C560" t="s">
        <v>140</v>
      </c>
      <c r="D560">
        <v>11</v>
      </c>
      <c r="E560">
        <v>30</v>
      </c>
      <c r="F560">
        <v>1E-3</v>
      </c>
      <c r="G560" t="s">
        <v>24</v>
      </c>
      <c r="H560" t="s">
        <v>23</v>
      </c>
      <c r="I560">
        <v>0.01</v>
      </c>
      <c r="J560">
        <v>4.4999999999999998E-2</v>
      </c>
      <c r="K560" t="s">
        <v>21</v>
      </c>
      <c r="L560">
        <v>7.6</v>
      </c>
      <c r="M560">
        <v>3.2</v>
      </c>
      <c r="N560">
        <v>0.17121</v>
      </c>
      <c r="O560">
        <v>2.0095000000000001</v>
      </c>
      <c r="P560"/>
    </row>
    <row r="561" spans="2:16" x14ac:dyDescent="0.25">
      <c r="B561" t="str">
        <f t="shared" si="0"/>
        <v>ACA 10 turn0.01110.01</v>
      </c>
      <c r="C561" t="s">
        <v>140</v>
      </c>
      <c r="D561">
        <v>11</v>
      </c>
      <c r="E561">
        <v>30</v>
      </c>
      <c r="F561">
        <v>0.01</v>
      </c>
      <c r="G561" t="s">
        <v>24</v>
      </c>
      <c r="H561" t="s">
        <v>23</v>
      </c>
      <c r="I561">
        <v>0.01</v>
      </c>
      <c r="J561">
        <v>4.4999999999999998E-2</v>
      </c>
      <c r="K561" t="s">
        <v>21</v>
      </c>
      <c r="L561">
        <v>7.6</v>
      </c>
      <c r="M561">
        <v>3.2</v>
      </c>
      <c r="N561">
        <v>1.1722999999999999</v>
      </c>
      <c r="O561">
        <v>1.9853000000000001</v>
      </c>
      <c r="P561"/>
    </row>
    <row r="562" spans="2:16" x14ac:dyDescent="0.25">
      <c r="B562" t="str">
        <f t="shared" si="0"/>
        <v>ACA 10 turn0.1110.01</v>
      </c>
      <c r="C562" t="s">
        <v>140</v>
      </c>
      <c r="D562">
        <v>11</v>
      </c>
      <c r="E562">
        <v>30</v>
      </c>
      <c r="F562">
        <v>0.1</v>
      </c>
      <c r="G562" t="s">
        <v>24</v>
      </c>
      <c r="H562" t="s">
        <v>23</v>
      </c>
      <c r="I562">
        <v>0.01</v>
      </c>
      <c r="J562">
        <v>4.4999999999999998E-2</v>
      </c>
      <c r="K562" t="s">
        <v>21</v>
      </c>
      <c r="L562">
        <v>38.311</v>
      </c>
      <c r="M562">
        <v>2.173</v>
      </c>
      <c r="N562">
        <v>49.592999999999996</v>
      </c>
      <c r="O562">
        <v>1.1395</v>
      </c>
      <c r="P562"/>
    </row>
    <row r="563" spans="2:16" x14ac:dyDescent="0.25">
      <c r="B563" t="str">
        <f t="shared" si="0"/>
        <v>ACA 10 turn1110.01</v>
      </c>
      <c r="C563" t="s">
        <v>140</v>
      </c>
      <c r="D563">
        <v>11</v>
      </c>
      <c r="E563">
        <v>30</v>
      </c>
      <c r="F563">
        <v>1</v>
      </c>
      <c r="G563" t="s">
        <v>24</v>
      </c>
      <c r="H563" t="s">
        <v>23</v>
      </c>
      <c r="I563">
        <v>0.01</v>
      </c>
      <c r="J563">
        <v>4.4999999999999998E-2</v>
      </c>
      <c r="K563" t="s">
        <v>21</v>
      </c>
      <c r="L563">
        <v>578.88</v>
      </c>
      <c r="M563">
        <v>0.14434</v>
      </c>
      <c r="N563">
        <v>578.86</v>
      </c>
      <c r="O563">
        <v>0.14288000000000001</v>
      </c>
      <c r="P563"/>
    </row>
    <row r="564" spans="2:16" x14ac:dyDescent="0.25">
      <c r="B564" t="str">
        <f t="shared" si="0"/>
        <v>ACA 10 turn10110.01</v>
      </c>
      <c r="C564" t="s">
        <v>140</v>
      </c>
      <c r="D564">
        <v>11</v>
      </c>
      <c r="E564">
        <v>30</v>
      </c>
      <c r="F564">
        <v>10</v>
      </c>
      <c r="G564" t="s">
        <v>24</v>
      </c>
      <c r="H564" t="s">
        <v>23</v>
      </c>
      <c r="I564">
        <v>0.01</v>
      </c>
      <c r="J564">
        <v>4.4999999999999998E-2</v>
      </c>
      <c r="K564" t="s">
        <v>21</v>
      </c>
      <c r="L564">
        <v>5799.9000000000005</v>
      </c>
      <c r="M564">
        <v>1.4921E-2</v>
      </c>
      <c r="N564">
        <v>5799.9000000000005</v>
      </c>
      <c r="O564">
        <v>1.4331999999999999E-2</v>
      </c>
      <c r="P564"/>
    </row>
    <row r="565" spans="2:16" x14ac:dyDescent="0.25">
      <c r="B565" t="str">
        <f t="shared" si="0"/>
        <v>ACA 10 turn0.001110.045</v>
      </c>
      <c r="C565" t="s">
        <v>140</v>
      </c>
      <c r="D565">
        <v>11</v>
      </c>
      <c r="E565">
        <v>30</v>
      </c>
      <c r="F565">
        <v>1E-3</v>
      </c>
      <c r="G565" t="s">
        <v>24</v>
      </c>
      <c r="H565" t="s">
        <v>23</v>
      </c>
      <c r="I565">
        <v>4.4999999999999998E-2</v>
      </c>
      <c r="J565">
        <v>1</v>
      </c>
      <c r="K565" t="s">
        <v>21</v>
      </c>
      <c r="L565">
        <v>9.9000000000000005E-2</v>
      </c>
      <c r="M565">
        <v>2</v>
      </c>
      <c r="N565">
        <v>9.2874999999999999E-2</v>
      </c>
      <c r="O565">
        <v>1.9999</v>
      </c>
      <c r="P565"/>
    </row>
    <row r="566" spans="2:16" x14ac:dyDescent="0.25">
      <c r="B566" t="str">
        <f t="shared" si="0"/>
        <v>ACA 10 turn0.01110.045</v>
      </c>
      <c r="C566" t="s">
        <v>140</v>
      </c>
      <c r="D566">
        <v>11</v>
      </c>
      <c r="E566">
        <v>30</v>
      </c>
      <c r="F566">
        <v>0.01</v>
      </c>
      <c r="G566" t="s">
        <v>24</v>
      </c>
      <c r="H566" t="s">
        <v>23</v>
      </c>
      <c r="I566">
        <v>4.4999999999999998E-2</v>
      </c>
      <c r="J566">
        <v>1</v>
      </c>
      <c r="K566" t="s">
        <v>21</v>
      </c>
      <c r="L566">
        <v>1.1294999999999999</v>
      </c>
      <c r="M566">
        <v>1.9754</v>
      </c>
      <c r="N566">
        <v>1.1018999999999999</v>
      </c>
      <c r="O566">
        <v>1.9755</v>
      </c>
      <c r="P566"/>
    </row>
    <row r="567" spans="2:16" x14ac:dyDescent="0.25">
      <c r="B567" t="str">
        <f t="shared" si="0"/>
        <v>ACA 10 turn0.1110.045</v>
      </c>
      <c r="C567" t="s">
        <v>140</v>
      </c>
      <c r="D567">
        <v>11</v>
      </c>
      <c r="E567">
        <v>30</v>
      </c>
      <c r="F567">
        <v>0.1</v>
      </c>
      <c r="G567" t="s">
        <v>24</v>
      </c>
      <c r="H567" t="s">
        <v>23</v>
      </c>
      <c r="I567">
        <v>4.4999999999999998E-2</v>
      </c>
      <c r="J567">
        <v>1</v>
      </c>
      <c r="K567" t="s">
        <v>21</v>
      </c>
      <c r="L567">
        <v>49.661999999999999</v>
      </c>
      <c r="M567">
        <v>1.1308</v>
      </c>
      <c r="N567">
        <v>49.643000000000001</v>
      </c>
      <c r="O567">
        <v>1.129</v>
      </c>
      <c r="P567"/>
    </row>
    <row r="568" spans="2:16" x14ac:dyDescent="0.25">
      <c r="B568" t="str">
        <f t="shared" si="0"/>
        <v>ACA 10 turn1110.045</v>
      </c>
      <c r="C568" t="s">
        <v>140</v>
      </c>
      <c r="D568">
        <v>11</v>
      </c>
      <c r="E568">
        <v>30</v>
      </c>
      <c r="F568">
        <v>1</v>
      </c>
      <c r="G568" t="s">
        <v>24</v>
      </c>
      <c r="H568" t="s">
        <v>23</v>
      </c>
      <c r="I568">
        <v>4.4999999999999998E-2</v>
      </c>
      <c r="J568">
        <v>1</v>
      </c>
      <c r="K568" t="s">
        <v>21</v>
      </c>
      <c r="L568">
        <v>578.87</v>
      </c>
      <c r="M568">
        <v>0.14258999999999999</v>
      </c>
      <c r="N568">
        <v>578.87</v>
      </c>
      <c r="O568">
        <v>0.14126</v>
      </c>
      <c r="P568"/>
    </row>
    <row r="569" spans="2:16" x14ac:dyDescent="0.25">
      <c r="B569" t="str">
        <f t="shared" si="0"/>
        <v>ACA 10 turn10110.045</v>
      </c>
      <c r="C569" t="s">
        <v>140</v>
      </c>
      <c r="D569">
        <v>11</v>
      </c>
      <c r="E569">
        <v>30</v>
      </c>
      <c r="F569">
        <v>10</v>
      </c>
      <c r="G569" t="s">
        <v>24</v>
      </c>
      <c r="H569" t="s">
        <v>23</v>
      </c>
      <c r="I569">
        <v>4.4999999999999998E-2</v>
      </c>
      <c r="J569">
        <v>1</v>
      </c>
      <c r="K569" t="s">
        <v>21</v>
      </c>
      <c r="L569">
        <v>5799.9000000000005</v>
      </c>
      <c r="M569">
        <v>1.4704E-2</v>
      </c>
      <c r="N569">
        <v>5799.9000000000005</v>
      </c>
      <c r="O569">
        <v>1.4168E-2</v>
      </c>
      <c r="P569"/>
    </row>
    <row r="570" spans="2:16" x14ac:dyDescent="0.25">
      <c r="B570" t="str">
        <f t="shared" si="0"/>
        <v>ACA 10 turn0.001111</v>
      </c>
      <c r="C570" t="s">
        <v>140</v>
      </c>
      <c r="D570">
        <v>11</v>
      </c>
      <c r="E570">
        <v>30</v>
      </c>
      <c r="F570">
        <v>1E-3</v>
      </c>
      <c r="G570" t="s">
        <v>24</v>
      </c>
      <c r="H570" t="s">
        <v>23</v>
      </c>
      <c r="I570">
        <v>1</v>
      </c>
      <c r="J570">
        <v>5</v>
      </c>
      <c r="K570" t="s">
        <v>21</v>
      </c>
      <c r="L570">
        <v>6.6999999999999993</v>
      </c>
      <c r="M570">
        <v>2.1</v>
      </c>
      <c r="N570">
        <v>6.6204999999999998</v>
      </c>
      <c r="O570">
        <v>2.0512999999999999</v>
      </c>
      <c r="P570"/>
    </row>
    <row r="571" spans="2:16" x14ac:dyDescent="0.25">
      <c r="B571" t="str">
        <f t="shared" si="0"/>
        <v>ACA 10 turn0.01111</v>
      </c>
      <c r="C571" t="s">
        <v>140</v>
      </c>
      <c r="D571">
        <v>11</v>
      </c>
      <c r="E571">
        <v>30</v>
      </c>
      <c r="F571">
        <v>0.01</v>
      </c>
      <c r="G571" t="s">
        <v>24</v>
      </c>
      <c r="H571" t="s">
        <v>23</v>
      </c>
      <c r="I571">
        <v>1</v>
      </c>
      <c r="J571">
        <v>5</v>
      </c>
      <c r="K571" t="s">
        <v>21</v>
      </c>
      <c r="L571">
        <v>7.4051999999999998</v>
      </c>
      <c r="M571">
        <v>2.0341999999999998</v>
      </c>
      <c r="N571">
        <v>7.3715000000000002</v>
      </c>
      <c r="O571">
        <v>2.0344000000000002</v>
      </c>
      <c r="P571"/>
    </row>
    <row r="572" spans="2:16" x14ac:dyDescent="0.25">
      <c r="B572" t="str">
        <f t="shared" si="0"/>
        <v>ACA 10 turn0.1111</v>
      </c>
      <c r="C572" t="s">
        <v>140</v>
      </c>
      <c r="D572">
        <v>11</v>
      </c>
      <c r="E572">
        <v>30</v>
      </c>
      <c r="F572">
        <v>0.1</v>
      </c>
      <c r="G572" t="s">
        <v>24</v>
      </c>
      <c r="H572" t="s">
        <v>23</v>
      </c>
      <c r="I572">
        <v>1</v>
      </c>
      <c r="J572">
        <v>5</v>
      </c>
      <c r="K572" t="s">
        <v>21</v>
      </c>
      <c r="L572">
        <v>50.742999999999995</v>
      </c>
      <c r="M572">
        <v>1.2946</v>
      </c>
      <c r="N572">
        <v>50.701999999999998</v>
      </c>
      <c r="O572">
        <v>1.2930999999999999</v>
      </c>
      <c r="P572"/>
    </row>
    <row r="573" spans="2:16" x14ac:dyDescent="0.25">
      <c r="B573" t="str">
        <f t="shared" si="0"/>
        <v>ACA 10 turn1111</v>
      </c>
      <c r="C573" t="s">
        <v>140</v>
      </c>
      <c r="D573">
        <v>11</v>
      </c>
      <c r="E573">
        <v>30</v>
      </c>
      <c r="F573">
        <v>1</v>
      </c>
      <c r="G573" t="s">
        <v>24</v>
      </c>
      <c r="H573" t="s">
        <v>23</v>
      </c>
      <c r="I573">
        <v>1</v>
      </c>
      <c r="J573">
        <v>5</v>
      </c>
      <c r="K573" t="s">
        <v>21</v>
      </c>
      <c r="L573">
        <v>578.86</v>
      </c>
      <c r="M573">
        <v>0.17288000000000001</v>
      </c>
      <c r="N573">
        <v>578.85</v>
      </c>
      <c r="O573">
        <v>0.17144000000000001</v>
      </c>
      <c r="P573"/>
    </row>
    <row r="574" spans="2:16" x14ac:dyDescent="0.25">
      <c r="B574" t="str">
        <f t="shared" si="0"/>
        <v>ACA 10 turn10111</v>
      </c>
      <c r="C574" t="s">
        <v>140</v>
      </c>
      <c r="D574">
        <v>11</v>
      </c>
      <c r="E574">
        <v>30</v>
      </c>
      <c r="F574">
        <v>10</v>
      </c>
      <c r="G574" t="s">
        <v>24</v>
      </c>
      <c r="H574" t="s">
        <v>23</v>
      </c>
      <c r="I574">
        <v>1</v>
      </c>
      <c r="J574">
        <v>5</v>
      </c>
      <c r="K574" t="s">
        <v>21</v>
      </c>
      <c r="L574">
        <v>5799.9000000000005</v>
      </c>
      <c r="M574">
        <v>1.7794999999999998E-2</v>
      </c>
      <c r="N574">
        <v>5799.9000000000005</v>
      </c>
      <c r="O574">
        <v>1.7212999999999999E-2</v>
      </c>
      <c r="P574"/>
    </row>
    <row r="575" spans="2:16" x14ac:dyDescent="0.25">
      <c r="B575" t="str">
        <f t="shared" si="0"/>
        <v>ACA 10 turn0.001115</v>
      </c>
      <c r="C575" t="s">
        <v>140</v>
      </c>
      <c r="D575">
        <v>11</v>
      </c>
      <c r="E575">
        <v>30</v>
      </c>
      <c r="F575">
        <v>1E-3</v>
      </c>
      <c r="G575" t="s">
        <v>24</v>
      </c>
      <c r="H575" t="s">
        <v>23</v>
      </c>
      <c r="I575">
        <v>5</v>
      </c>
      <c r="J575">
        <v>10</v>
      </c>
      <c r="K575" t="s">
        <v>21</v>
      </c>
      <c r="L575">
        <v>56</v>
      </c>
      <c r="M575">
        <v>3.4</v>
      </c>
      <c r="N575">
        <v>55.012</v>
      </c>
      <c r="O575">
        <v>3.3767</v>
      </c>
      <c r="P575"/>
    </row>
    <row r="576" spans="2:16" x14ac:dyDescent="0.25">
      <c r="B576" t="str">
        <f t="shared" si="0"/>
        <v>ACA 10 turn0.01115</v>
      </c>
      <c r="C576" t="s">
        <v>140</v>
      </c>
      <c r="D576">
        <v>11</v>
      </c>
      <c r="E576">
        <v>30</v>
      </c>
      <c r="F576">
        <v>0.01</v>
      </c>
      <c r="G576" t="s">
        <v>24</v>
      </c>
      <c r="H576" t="s">
        <v>23</v>
      </c>
      <c r="I576">
        <v>5</v>
      </c>
      <c r="J576">
        <v>10</v>
      </c>
      <c r="K576" t="s">
        <v>21</v>
      </c>
      <c r="L576">
        <v>56</v>
      </c>
      <c r="M576">
        <v>3.3729</v>
      </c>
      <c r="N576">
        <v>55.235999999999997</v>
      </c>
      <c r="O576">
        <v>3.3727999999999998</v>
      </c>
      <c r="P576"/>
    </row>
    <row r="577" spans="2:16" x14ac:dyDescent="0.25">
      <c r="B577" t="str">
        <f t="shared" si="0"/>
        <v>ACA 10 turn0.1115</v>
      </c>
      <c r="C577" t="s">
        <v>140</v>
      </c>
      <c r="D577">
        <v>11</v>
      </c>
      <c r="E577">
        <v>30</v>
      </c>
      <c r="F577">
        <v>0.1</v>
      </c>
      <c r="G577" t="s">
        <v>24</v>
      </c>
      <c r="H577" t="s">
        <v>23</v>
      </c>
      <c r="I577">
        <v>5</v>
      </c>
      <c r="J577">
        <v>10</v>
      </c>
      <c r="K577" t="s">
        <v>21</v>
      </c>
      <c r="L577">
        <v>75.465000000000003</v>
      </c>
      <c r="M577">
        <v>3.0449000000000002</v>
      </c>
      <c r="N577">
        <v>75.403000000000006</v>
      </c>
      <c r="O577">
        <v>3.0440999999999998</v>
      </c>
      <c r="P577"/>
    </row>
    <row r="578" spans="2:16" x14ac:dyDescent="0.25">
      <c r="B578" t="str">
        <f t="shared" si="0"/>
        <v>ACA 10 turn1115</v>
      </c>
      <c r="C578" t="s">
        <v>140</v>
      </c>
      <c r="D578">
        <v>11</v>
      </c>
      <c r="E578">
        <v>30</v>
      </c>
      <c r="F578">
        <v>1</v>
      </c>
      <c r="G578" t="s">
        <v>24</v>
      </c>
      <c r="H578" t="s">
        <v>23</v>
      </c>
      <c r="I578">
        <v>5</v>
      </c>
      <c r="J578">
        <v>10</v>
      </c>
      <c r="K578" t="s">
        <v>21</v>
      </c>
      <c r="L578">
        <v>579.54</v>
      </c>
      <c r="M578">
        <v>0.70852000000000004</v>
      </c>
      <c r="N578">
        <v>579.51</v>
      </c>
      <c r="O578">
        <v>0.70625000000000004</v>
      </c>
      <c r="P578"/>
    </row>
    <row r="579" spans="2:16" x14ac:dyDescent="0.25">
      <c r="B579" t="str">
        <f t="shared" si="0"/>
        <v>ACA 10 turn10115</v>
      </c>
      <c r="C579" t="s">
        <v>140</v>
      </c>
      <c r="D579">
        <v>11</v>
      </c>
      <c r="E579">
        <v>30</v>
      </c>
      <c r="F579">
        <v>10</v>
      </c>
      <c r="G579" t="s">
        <v>24</v>
      </c>
      <c r="H579" t="s">
        <v>23</v>
      </c>
      <c r="I579">
        <v>5</v>
      </c>
      <c r="J579">
        <v>10</v>
      </c>
      <c r="K579" t="s">
        <v>21</v>
      </c>
      <c r="L579">
        <v>5800</v>
      </c>
      <c r="M579">
        <v>7.3274000000000006E-2</v>
      </c>
      <c r="N579">
        <v>5799.9000000000005</v>
      </c>
      <c r="O579">
        <v>7.2309999999999999E-2</v>
      </c>
      <c r="P579"/>
    </row>
    <row r="580" spans="2:16" x14ac:dyDescent="0.25">
      <c r="B580" t="str">
        <f t="shared" si="0"/>
        <v>ACA 10 turn0.01300.045</v>
      </c>
      <c r="C580" t="s">
        <v>140</v>
      </c>
      <c r="D580">
        <v>30</v>
      </c>
      <c r="E580">
        <v>110</v>
      </c>
      <c r="F580">
        <v>0.01</v>
      </c>
      <c r="G580" t="s">
        <v>24</v>
      </c>
      <c r="H580" t="s">
        <v>23</v>
      </c>
      <c r="I580">
        <v>4.4999999999999998E-2</v>
      </c>
      <c r="J580">
        <v>0.1</v>
      </c>
      <c r="K580" t="s">
        <v>21</v>
      </c>
      <c r="L580">
        <v>91</v>
      </c>
      <c r="M580">
        <v>3.3</v>
      </c>
      <c r="N580">
        <v>6.5002000000000004</v>
      </c>
      <c r="O580">
        <v>1.9610000000000001</v>
      </c>
      <c r="P580"/>
    </row>
    <row r="581" spans="2:16" x14ac:dyDescent="0.25">
      <c r="B581" t="str">
        <f t="shared" si="0"/>
        <v>ACA 10 turn0.1300.045</v>
      </c>
      <c r="C581" t="s">
        <v>140</v>
      </c>
      <c r="D581">
        <v>30</v>
      </c>
      <c r="E581">
        <v>110</v>
      </c>
      <c r="F581">
        <v>0.1</v>
      </c>
      <c r="G581" t="s">
        <v>24</v>
      </c>
      <c r="H581" t="s">
        <v>23</v>
      </c>
      <c r="I581">
        <v>4.4999999999999998E-2</v>
      </c>
      <c r="J581">
        <v>0.1</v>
      </c>
      <c r="K581" t="s">
        <v>21</v>
      </c>
      <c r="L581">
        <v>91</v>
      </c>
      <c r="M581">
        <v>3.3</v>
      </c>
      <c r="N581">
        <v>33.760999999999996</v>
      </c>
      <c r="O581">
        <v>1.7802</v>
      </c>
      <c r="P581"/>
    </row>
    <row r="582" spans="2:16" x14ac:dyDescent="0.25">
      <c r="B582" t="str">
        <f t="shared" si="0"/>
        <v>ACA 10 turn1300.045</v>
      </c>
      <c r="C582" t="s">
        <v>140</v>
      </c>
      <c r="D582">
        <v>30</v>
      </c>
      <c r="E582">
        <v>110</v>
      </c>
      <c r="F582">
        <v>1</v>
      </c>
      <c r="G582" t="s">
        <v>24</v>
      </c>
      <c r="H582" t="s">
        <v>23</v>
      </c>
      <c r="I582">
        <v>4.4999999999999998E-2</v>
      </c>
      <c r="J582">
        <v>0.1</v>
      </c>
      <c r="K582" t="s">
        <v>21</v>
      </c>
      <c r="L582">
        <v>569.58000000000004</v>
      </c>
      <c r="M582">
        <v>0.46951999999999999</v>
      </c>
      <c r="N582">
        <v>569.6</v>
      </c>
      <c r="O582">
        <v>0.46805000000000002</v>
      </c>
      <c r="P582"/>
    </row>
    <row r="583" spans="2:16" x14ac:dyDescent="0.25">
      <c r="B583" t="str">
        <f t="shared" si="0"/>
        <v>ACA 10 turn10300.045</v>
      </c>
      <c r="C583" t="s">
        <v>140</v>
      </c>
      <c r="D583">
        <v>30</v>
      </c>
      <c r="E583">
        <v>110</v>
      </c>
      <c r="F583">
        <v>10</v>
      </c>
      <c r="G583" t="s">
        <v>24</v>
      </c>
      <c r="H583" t="s">
        <v>23</v>
      </c>
      <c r="I583">
        <v>4.4999999999999998E-2</v>
      </c>
      <c r="J583">
        <v>0.1</v>
      </c>
      <c r="K583" t="s">
        <v>21</v>
      </c>
      <c r="L583">
        <v>5798.9000000000005</v>
      </c>
      <c r="M583">
        <v>4.9225999999999999E-2</v>
      </c>
      <c r="N583">
        <v>5798.9000000000005</v>
      </c>
      <c r="O583">
        <v>4.8591000000000002E-2</v>
      </c>
      <c r="P583"/>
    </row>
    <row r="584" spans="2:16" x14ac:dyDescent="0.25">
      <c r="B584" t="str">
        <f t="shared" si="0"/>
        <v>ACA 10 turn100300.045</v>
      </c>
      <c r="C584" t="s">
        <v>140</v>
      </c>
      <c r="D584">
        <v>30</v>
      </c>
      <c r="E584">
        <v>110</v>
      </c>
      <c r="F584">
        <v>100</v>
      </c>
      <c r="G584" t="s">
        <v>24</v>
      </c>
      <c r="H584" t="s">
        <v>23</v>
      </c>
      <c r="I584">
        <v>4.4999999999999998E-2</v>
      </c>
      <c r="J584">
        <v>0.1</v>
      </c>
      <c r="K584" t="s">
        <v>21</v>
      </c>
      <c r="L584">
        <v>58000</v>
      </c>
      <c r="M584">
        <v>5.1152999999999997E-3</v>
      </c>
      <c r="N584">
        <v>58000</v>
      </c>
      <c r="O584">
        <v>4.8609999999999999E-3</v>
      </c>
      <c r="P584"/>
    </row>
    <row r="585" spans="2:16" x14ac:dyDescent="0.25">
      <c r="B585" t="str">
        <f t="shared" si="0"/>
        <v>ACA 10 turn0.01300.1</v>
      </c>
      <c r="C585" t="s">
        <v>140</v>
      </c>
      <c r="D585">
        <v>30</v>
      </c>
      <c r="E585">
        <v>110</v>
      </c>
      <c r="F585">
        <v>0.01</v>
      </c>
      <c r="G585" t="s">
        <v>24</v>
      </c>
      <c r="H585" t="s">
        <v>23</v>
      </c>
      <c r="I585">
        <v>0.1</v>
      </c>
      <c r="J585">
        <v>1</v>
      </c>
      <c r="K585" t="s">
        <v>21</v>
      </c>
      <c r="L585">
        <v>7</v>
      </c>
      <c r="M585">
        <v>2</v>
      </c>
      <c r="N585">
        <v>6.9623999999999997</v>
      </c>
      <c r="O585">
        <v>1.9637</v>
      </c>
      <c r="P585"/>
    </row>
    <row r="586" spans="2:16" x14ac:dyDescent="0.25">
      <c r="B586" t="str">
        <f t="shared" si="0"/>
        <v>ACA 10 turn0.1300.1</v>
      </c>
      <c r="C586" t="s">
        <v>140</v>
      </c>
      <c r="D586">
        <v>30</v>
      </c>
      <c r="E586">
        <v>110</v>
      </c>
      <c r="F586">
        <v>0.1</v>
      </c>
      <c r="G586" t="s">
        <v>24</v>
      </c>
      <c r="H586" t="s">
        <v>23</v>
      </c>
      <c r="I586">
        <v>0.1</v>
      </c>
      <c r="J586">
        <v>1</v>
      </c>
      <c r="K586" t="s">
        <v>21</v>
      </c>
      <c r="L586">
        <v>34.08</v>
      </c>
      <c r="M586">
        <v>1.7848999999999999</v>
      </c>
      <c r="N586">
        <v>34.055</v>
      </c>
      <c r="O586">
        <v>1.7842</v>
      </c>
      <c r="P586"/>
    </row>
    <row r="587" spans="2:16" x14ac:dyDescent="0.25">
      <c r="B587" t="str">
        <f t="shared" si="0"/>
        <v>ACA 10 turn1300.1</v>
      </c>
      <c r="C587" t="s">
        <v>140</v>
      </c>
      <c r="D587">
        <v>30</v>
      </c>
      <c r="E587">
        <v>110</v>
      </c>
      <c r="F587">
        <v>1</v>
      </c>
      <c r="G587" t="s">
        <v>24</v>
      </c>
      <c r="H587" t="s">
        <v>23</v>
      </c>
      <c r="I587">
        <v>0.1</v>
      </c>
      <c r="J587">
        <v>1</v>
      </c>
      <c r="K587" t="s">
        <v>21</v>
      </c>
      <c r="L587">
        <v>569.56999999999994</v>
      </c>
      <c r="M587">
        <v>0.47215000000000001</v>
      </c>
      <c r="N587">
        <v>569.58000000000004</v>
      </c>
      <c r="O587">
        <v>0.47069</v>
      </c>
      <c r="P587"/>
    </row>
    <row r="588" spans="2:16" x14ac:dyDescent="0.25">
      <c r="B588" t="str">
        <f t="shared" si="0"/>
        <v>ACA 10 turn10300.1</v>
      </c>
      <c r="C588" t="s">
        <v>140</v>
      </c>
      <c r="D588">
        <v>30</v>
      </c>
      <c r="E588">
        <v>110</v>
      </c>
      <c r="F588">
        <v>10</v>
      </c>
      <c r="G588" t="s">
        <v>24</v>
      </c>
      <c r="H588" t="s">
        <v>23</v>
      </c>
      <c r="I588">
        <v>0.1</v>
      </c>
      <c r="J588">
        <v>1</v>
      </c>
      <c r="K588" t="s">
        <v>21</v>
      </c>
      <c r="L588">
        <v>5798.9000000000005</v>
      </c>
      <c r="M588">
        <v>4.9513000000000001E-2</v>
      </c>
      <c r="N588">
        <v>5798.9000000000005</v>
      </c>
      <c r="O588">
        <v>4.8876999999999997E-2</v>
      </c>
      <c r="P588"/>
    </row>
    <row r="589" spans="2:16" x14ac:dyDescent="0.25">
      <c r="B589" t="str">
        <f t="shared" si="0"/>
        <v>ACA 10 turn100300.1</v>
      </c>
      <c r="C589" t="s">
        <v>140</v>
      </c>
      <c r="D589">
        <v>30</v>
      </c>
      <c r="E589">
        <v>110</v>
      </c>
      <c r="F589">
        <v>100</v>
      </c>
      <c r="G589" t="s">
        <v>24</v>
      </c>
      <c r="H589" t="s">
        <v>23</v>
      </c>
      <c r="I589">
        <v>0.1</v>
      </c>
      <c r="J589">
        <v>1</v>
      </c>
      <c r="K589" t="s">
        <v>21</v>
      </c>
      <c r="L589">
        <v>58000</v>
      </c>
      <c r="M589">
        <v>5.1440000000000001E-3</v>
      </c>
      <c r="N589">
        <v>58000</v>
      </c>
      <c r="O589">
        <v>4.8897000000000003E-3</v>
      </c>
      <c r="P589"/>
    </row>
    <row r="590" spans="2:16" x14ac:dyDescent="0.25">
      <c r="B590" t="str">
        <f t="shared" si="0"/>
        <v>ACA 10 turn0.01301</v>
      </c>
      <c r="C590" t="s">
        <v>140</v>
      </c>
      <c r="D590">
        <v>30</v>
      </c>
      <c r="E590">
        <v>110</v>
      </c>
      <c r="F590">
        <v>0.01</v>
      </c>
      <c r="G590" t="s">
        <v>24</v>
      </c>
      <c r="H590" t="s">
        <v>23</v>
      </c>
      <c r="I590">
        <v>1</v>
      </c>
      <c r="J590">
        <v>5</v>
      </c>
      <c r="K590" t="s">
        <v>21</v>
      </c>
      <c r="L590">
        <v>21</v>
      </c>
      <c r="M590">
        <v>4</v>
      </c>
      <c r="N590">
        <v>20.754000000000001</v>
      </c>
      <c r="O590">
        <v>3.9948000000000001</v>
      </c>
      <c r="P590"/>
    </row>
    <row r="591" spans="2:16" x14ac:dyDescent="0.25">
      <c r="B591" t="str">
        <f t="shared" si="0"/>
        <v>ACA 10 turn0.1301</v>
      </c>
      <c r="C591" t="s">
        <v>140</v>
      </c>
      <c r="D591">
        <v>30</v>
      </c>
      <c r="E591">
        <v>110</v>
      </c>
      <c r="F591">
        <v>0.1</v>
      </c>
      <c r="G591" t="s">
        <v>24</v>
      </c>
      <c r="H591" t="s">
        <v>23</v>
      </c>
      <c r="I591">
        <v>1</v>
      </c>
      <c r="J591">
        <v>5</v>
      </c>
      <c r="K591" t="s">
        <v>21</v>
      </c>
      <c r="L591">
        <v>35.186999999999998</v>
      </c>
      <c r="M591">
        <v>3.8980999999999999</v>
      </c>
      <c r="N591">
        <v>35.052</v>
      </c>
      <c r="O591">
        <v>3.8976000000000002</v>
      </c>
      <c r="P591"/>
    </row>
    <row r="592" spans="2:16" x14ac:dyDescent="0.25">
      <c r="B592" t="str">
        <f t="shared" si="0"/>
        <v>ACA 10 turn1301</v>
      </c>
      <c r="C592" t="s">
        <v>140</v>
      </c>
      <c r="D592">
        <v>30</v>
      </c>
      <c r="E592">
        <v>110</v>
      </c>
      <c r="F592">
        <v>1</v>
      </c>
      <c r="G592" t="s">
        <v>24</v>
      </c>
      <c r="H592" t="s">
        <v>23</v>
      </c>
      <c r="I592">
        <v>1</v>
      </c>
      <c r="J592">
        <v>5</v>
      </c>
      <c r="K592" t="s">
        <v>21</v>
      </c>
      <c r="L592">
        <v>542.96</v>
      </c>
      <c r="M592">
        <v>1.7988999999999999</v>
      </c>
      <c r="N592">
        <v>542.91999999999996</v>
      </c>
      <c r="O592">
        <v>1.7948999999999999</v>
      </c>
      <c r="P592"/>
    </row>
    <row r="593" spans="2:16" x14ac:dyDescent="0.25">
      <c r="B593" t="str">
        <f t="shared" si="0"/>
        <v>ACA 10 turn10301</v>
      </c>
      <c r="C593" t="s">
        <v>140</v>
      </c>
      <c r="D593">
        <v>30</v>
      </c>
      <c r="E593">
        <v>110</v>
      </c>
      <c r="F593">
        <v>10</v>
      </c>
      <c r="G593" t="s">
        <v>24</v>
      </c>
      <c r="H593" t="s">
        <v>23</v>
      </c>
      <c r="I593">
        <v>1</v>
      </c>
      <c r="J593">
        <v>5</v>
      </c>
      <c r="K593" t="s">
        <v>21</v>
      </c>
      <c r="L593">
        <v>5795.5</v>
      </c>
      <c r="M593">
        <v>0.20876</v>
      </c>
      <c r="N593">
        <v>5795.5</v>
      </c>
      <c r="O593">
        <v>0.20654</v>
      </c>
      <c r="P593"/>
    </row>
    <row r="594" spans="2:16" x14ac:dyDescent="0.25">
      <c r="B594" t="str">
        <f t="shared" si="0"/>
        <v>ACA 10 turn100301</v>
      </c>
      <c r="C594" t="s">
        <v>140</v>
      </c>
      <c r="D594">
        <v>30</v>
      </c>
      <c r="E594">
        <v>110</v>
      </c>
      <c r="F594">
        <v>100</v>
      </c>
      <c r="G594" t="s">
        <v>24</v>
      </c>
      <c r="H594" t="s">
        <v>23</v>
      </c>
      <c r="I594">
        <v>1</v>
      </c>
      <c r="J594">
        <v>5</v>
      </c>
      <c r="K594" t="s">
        <v>21</v>
      </c>
      <c r="L594">
        <v>58000</v>
      </c>
      <c r="M594">
        <v>2.1579999999999998E-2</v>
      </c>
      <c r="N594">
        <v>58000</v>
      </c>
      <c r="O594">
        <v>2.0688999999999999E-2</v>
      </c>
      <c r="P594"/>
    </row>
    <row r="595" spans="2:16" x14ac:dyDescent="0.25">
      <c r="B595" t="str">
        <f t="shared" si="0"/>
        <v>ACA 10 turn0.011100.045</v>
      </c>
      <c r="C595" t="s">
        <v>140</v>
      </c>
      <c r="D595">
        <v>110</v>
      </c>
      <c r="E595">
        <v>205</v>
      </c>
      <c r="F595">
        <v>0.01</v>
      </c>
      <c r="G595" t="s">
        <v>24</v>
      </c>
      <c r="H595" t="s">
        <v>23</v>
      </c>
      <c r="I595">
        <v>4.4999999999999998E-2</v>
      </c>
      <c r="J595">
        <v>0.1</v>
      </c>
      <c r="K595" t="s">
        <v>21</v>
      </c>
      <c r="L595">
        <v>91</v>
      </c>
      <c r="M595">
        <v>3.3</v>
      </c>
      <c r="N595">
        <v>15.183</v>
      </c>
      <c r="O595">
        <v>1.9698</v>
      </c>
      <c r="P595"/>
    </row>
    <row r="596" spans="2:16" x14ac:dyDescent="0.25">
      <c r="B596" t="str">
        <f t="shared" si="0"/>
        <v>ACA 10 turn0.11100.045</v>
      </c>
      <c r="C596" t="s">
        <v>140</v>
      </c>
      <c r="D596">
        <v>110</v>
      </c>
      <c r="E596">
        <v>205</v>
      </c>
      <c r="F596">
        <v>0.1</v>
      </c>
      <c r="G596" t="s">
        <v>24</v>
      </c>
      <c r="H596" t="s">
        <v>23</v>
      </c>
      <c r="I596">
        <v>4.4999999999999998E-2</v>
      </c>
      <c r="J596">
        <v>0.1</v>
      </c>
      <c r="K596" t="s">
        <v>21</v>
      </c>
      <c r="L596">
        <v>91</v>
      </c>
      <c r="M596">
        <v>3.3</v>
      </c>
      <c r="N596">
        <v>25.866</v>
      </c>
      <c r="O596">
        <v>1.9370000000000001</v>
      </c>
      <c r="P596"/>
    </row>
    <row r="597" spans="2:16" x14ac:dyDescent="0.25">
      <c r="B597" t="str">
        <f t="shared" si="0"/>
        <v>ACA 10 turn11100.045</v>
      </c>
      <c r="C597" t="s">
        <v>140</v>
      </c>
      <c r="D597">
        <v>110</v>
      </c>
      <c r="E597">
        <v>205</v>
      </c>
      <c r="F597">
        <v>1</v>
      </c>
      <c r="G597" t="s">
        <v>24</v>
      </c>
      <c r="H597" t="s">
        <v>23</v>
      </c>
      <c r="I597">
        <v>4.4999999999999998E-2</v>
      </c>
      <c r="J597">
        <v>0.1</v>
      </c>
      <c r="K597" t="s">
        <v>21</v>
      </c>
      <c r="L597">
        <v>460.09</v>
      </c>
      <c r="M597">
        <v>1.4996</v>
      </c>
      <c r="N597">
        <v>519.36</v>
      </c>
      <c r="O597">
        <v>0.95669999999999999</v>
      </c>
      <c r="P597"/>
    </row>
    <row r="598" spans="2:16" x14ac:dyDescent="0.25">
      <c r="B598" t="str">
        <f t="shared" si="0"/>
        <v>ACA 10 turn101100.045</v>
      </c>
      <c r="C598" t="s">
        <v>140</v>
      </c>
      <c r="D598">
        <v>110</v>
      </c>
      <c r="E598">
        <v>205</v>
      </c>
      <c r="F598">
        <v>10</v>
      </c>
      <c r="G598" t="s">
        <v>24</v>
      </c>
      <c r="H598" t="s">
        <v>23</v>
      </c>
      <c r="I598">
        <v>4.4999999999999998E-2</v>
      </c>
      <c r="J598">
        <v>0.1</v>
      </c>
      <c r="K598" t="s">
        <v>21</v>
      </c>
      <c r="L598">
        <v>5792.4000000000005</v>
      </c>
      <c r="M598">
        <v>0.113</v>
      </c>
      <c r="N598">
        <v>5792.5</v>
      </c>
      <c r="O598">
        <v>0.11033</v>
      </c>
      <c r="P598"/>
    </row>
    <row r="599" spans="2:16" x14ac:dyDescent="0.25">
      <c r="B599" t="str">
        <f t="shared" si="0"/>
        <v>ACA 10 turn1001100.045</v>
      </c>
      <c r="C599" t="s">
        <v>140</v>
      </c>
      <c r="D599">
        <v>110</v>
      </c>
      <c r="E599">
        <v>205</v>
      </c>
      <c r="F599">
        <v>100</v>
      </c>
      <c r="G599" t="s">
        <v>24</v>
      </c>
      <c r="H599" t="s">
        <v>23</v>
      </c>
      <c r="I599">
        <v>4.4999999999999998E-2</v>
      </c>
      <c r="J599">
        <v>0.1</v>
      </c>
      <c r="K599" t="s">
        <v>21</v>
      </c>
      <c r="L599">
        <v>57999</v>
      </c>
      <c r="M599">
        <v>1.2123E-2</v>
      </c>
      <c r="N599">
        <v>57999</v>
      </c>
      <c r="O599">
        <v>1.1051999999999999E-2</v>
      </c>
      <c r="P599"/>
    </row>
    <row r="600" spans="2:16" x14ac:dyDescent="0.25">
      <c r="B600" t="str">
        <f t="shared" si="0"/>
        <v>ACA 10 turn0.011100.1</v>
      </c>
      <c r="C600" t="s">
        <v>140</v>
      </c>
      <c r="D600">
        <v>110</v>
      </c>
      <c r="E600">
        <v>205</v>
      </c>
      <c r="F600">
        <v>0.01</v>
      </c>
      <c r="G600" t="s">
        <v>24</v>
      </c>
      <c r="H600" t="s">
        <v>23</v>
      </c>
      <c r="I600">
        <v>0.1</v>
      </c>
      <c r="J600">
        <v>1</v>
      </c>
      <c r="K600" t="s">
        <v>21</v>
      </c>
      <c r="L600">
        <v>17</v>
      </c>
      <c r="M600">
        <v>2</v>
      </c>
      <c r="N600">
        <v>16.085000000000001</v>
      </c>
      <c r="O600">
        <v>1.9728000000000001</v>
      </c>
      <c r="P600"/>
    </row>
    <row r="601" spans="2:16" x14ac:dyDescent="0.25">
      <c r="B601" t="str">
        <f t="shared" si="0"/>
        <v>ACA 10 turn0.11100.1</v>
      </c>
      <c r="C601" t="s">
        <v>140</v>
      </c>
      <c r="D601">
        <v>110</v>
      </c>
      <c r="E601">
        <v>205</v>
      </c>
      <c r="F601">
        <v>0.1</v>
      </c>
      <c r="G601" t="s">
        <v>24</v>
      </c>
      <c r="H601" t="s">
        <v>23</v>
      </c>
      <c r="I601">
        <v>0.1</v>
      </c>
      <c r="J601">
        <v>1</v>
      </c>
      <c r="K601" t="s">
        <v>21</v>
      </c>
      <c r="L601">
        <v>26.884</v>
      </c>
      <c r="M601">
        <v>1.9412</v>
      </c>
      <c r="N601">
        <v>26.694000000000003</v>
      </c>
      <c r="O601">
        <v>1.9402999999999999</v>
      </c>
      <c r="P601"/>
    </row>
    <row r="602" spans="2:16" x14ac:dyDescent="0.25">
      <c r="B602" t="str">
        <f t="shared" si="0"/>
        <v>ACA 10 turn11100.1</v>
      </c>
      <c r="C602" t="s">
        <v>140</v>
      </c>
      <c r="D602">
        <v>110</v>
      </c>
      <c r="E602">
        <v>205</v>
      </c>
      <c r="F602">
        <v>1</v>
      </c>
      <c r="G602" t="s">
        <v>24</v>
      </c>
      <c r="H602" t="s">
        <v>23</v>
      </c>
      <c r="I602">
        <v>0.1</v>
      </c>
      <c r="J602">
        <v>1</v>
      </c>
      <c r="K602" t="s">
        <v>21</v>
      </c>
      <c r="L602">
        <v>519.23</v>
      </c>
      <c r="M602">
        <v>0.96608000000000005</v>
      </c>
      <c r="N602">
        <v>519.31999999999994</v>
      </c>
      <c r="O602">
        <v>0.96125000000000005</v>
      </c>
      <c r="P602"/>
    </row>
    <row r="603" spans="2:16" x14ac:dyDescent="0.25">
      <c r="B603" t="str">
        <f t="shared" si="0"/>
        <v>ACA 10 turn101100.1</v>
      </c>
      <c r="C603" t="s">
        <v>140</v>
      </c>
      <c r="D603">
        <v>110</v>
      </c>
      <c r="E603">
        <v>205</v>
      </c>
      <c r="F603">
        <v>10</v>
      </c>
      <c r="G603" t="s">
        <v>24</v>
      </c>
      <c r="H603" t="s">
        <v>23</v>
      </c>
      <c r="I603">
        <v>0.1</v>
      </c>
      <c r="J603">
        <v>1</v>
      </c>
      <c r="K603" t="s">
        <v>21</v>
      </c>
      <c r="L603">
        <v>5792.4000000000005</v>
      </c>
      <c r="M603">
        <v>0.11364</v>
      </c>
      <c r="N603">
        <v>5792.5</v>
      </c>
      <c r="O603">
        <v>0.11097</v>
      </c>
      <c r="P603"/>
    </row>
    <row r="604" spans="2:16" x14ac:dyDescent="0.25">
      <c r="B604" t="str">
        <f t="shared" si="0"/>
        <v>ACA 10 turn1001100.1</v>
      </c>
      <c r="C604" t="s">
        <v>140</v>
      </c>
      <c r="D604">
        <v>110</v>
      </c>
      <c r="E604">
        <v>205</v>
      </c>
      <c r="F604">
        <v>100</v>
      </c>
      <c r="G604" t="s">
        <v>24</v>
      </c>
      <c r="H604" t="s">
        <v>23</v>
      </c>
      <c r="I604">
        <v>0.1</v>
      </c>
      <c r="J604">
        <v>1</v>
      </c>
      <c r="K604" t="s">
        <v>21</v>
      </c>
      <c r="L604">
        <v>57999</v>
      </c>
      <c r="M604">
        <v>1.2187E-2</v>
      </c>
      <c r="N604">
        <v>57999</v>
      </c>
      <c r="O604">
        <v>1.1115999999999999E-2</v>
      </c>
      <c r="P604"/>
    </row>
    <row r="605" spans="2:16" x14ac:dyDescent="0.25">
      <c r="B605" t="str">
        <f t="shared" ref="B605:B668" si="1">CONCATENATE(C605,F605,D605,I605)</f>
        <v>ACA 10 turn0.011101</v>
      </c>
      <c r="C605" t="s">
        <v>140</v>
      </c>
      <c r="D605">
        <v>110</v>
      </c>
      <c r="E605">
        <v>205</v>
      </c>
      <c r="F605">
        <v>0.01</v>
      </c>
      <c r="G605" t="s">
        <v>24</v>
      </c>
      <c r="H605" t="s">
        <v>23</v>
      </c>
      <c r="I605">
        <v>1</v>
      </c>
      <c r="J605">
        <v>5</v>
      </c>
      <c r="K605" t="s">
        <v>21</v>
      </c>
      <c r="L605">
        <v>52</v>
      </c>
      <c r="M605">
        <v>4</v>
      </c>
      <c r="N605">
        <v>51.338999999999999</v>
      </c>
      <c r="O605">
        <v>3.9958999999999998</v>
      </c>
      <c r="P605"/>
    </row>
    <row r="606" spans="2:16" x14ac:dyDescent="0.25">
      <c r="B606" t="str">
        <f t="shared" si="1"/>
        <v>ACA 10 turn0.11101</v>
      </c>
      <c r="C606" t="s">
        <v>140</v>
      </c>
      <c r="D606">
        <v>110</v>
      </c>
      <c r="E606">
        <v>205</v>
      </c>
      <c r="F606">
        <v>0.1</v>
      </c>
      <c r="G606" t="s">
        <v>24</v>
      </c>
      <c r="H606" t="s">
        <v>23</v>
      </c>
      <c r="I606">
        <v>1</v>
      </c>
      <c r="J606">
        <v>5</v>
      </c>
      <c r="K606" t="s">
        <v>21</v>
      </c>
      <c r="L606">
        <v>56.51</v>
      </c>
      <c r="M606">
        <v>3.9809000000000001</v>
      </c>
      <c r="N606">
        <v>56.41</v>
      </c>
      <c r="O606">
        <v>3.9805000000000001</v>
      </c>
      <c r="P606"/>
    </row>
    <row r="607" spans="2:16" x14ac:dyDescent="0.25">
      <c r="B607" t="str">
        <f t="shared" si="1"/>
        <v>ACA 10 turn11101</v>
      </c>
      <c r="C607" t="s">
        <v>140</v>
      </c>
      <c r="D607">
        <v>110</v>
      </c>
      <c r="E607">
        <v>205</v>
      </c>
      <c r="F607">
        <v>1</v>
      </c>
      <c r="G607" t="s">
        <v>24</v>
      </c>
      <c r="H607" t="s">
        <v>23</v>
      </c>
      <c r="I607">
        <v>1</v>
      </c>
      <c r="J607">
        <v>5</v>
      </c>
      <c r="K607" t="s">
        <v>21</v>
      </c>
      <c r="L607">
        <v>428.53</v>
      </c>
      <c r="M607">
        <v>3.0150999999999999</v>
      </c>
      <c r="N607">
        <v>428.45</v>
      </c>
      <c r="O607">
        <v>3.0125000000000002</v>
      </c>
      <c r="P607"/>
    </row>
    <row r="608" spans="2:16" x14ac:dyDescent="0.25">
      <c r="B608" t="str">
        <f t="shared" si="1"/>
        <v>ACA 10 turn101101</v>
      </c>
      <c r="C608" t="s">
        <v>140</v>
      </c>
      <c r="D608">
        <v>110</v>
      </c>
      <c r="E608">
        <v>205</v>
      </c>
      <c r="F608">
        <v>10</v>
      </c>
      <c r="G608" t="s">
        <v>24</v>
      </c>
      <c r="H608" t="s">
        <v>23</v>
      </c>
      <c r="I608">
        <v>1</v>
      </c>
      <c r="J608">
        <v>5</v>
      </c>
      <c r="K608" t="s">
        <v>21</v>
      </c>
      <c r="L608">
        <v>5769.4000000000005</v>
      </c>
      <c r="M608">
        <v>0.46816000000000002</v>
      </c>
      <c r="N608">
        <v>5769.5</v>
      </c>
      <c r="O608">
        <v>0.46553</v>
      </c>
      <c r="P608"/>
    </row>
    <row r="609" spans="2:16" x14ac:dyDescent="0.25">
      <c r="B609" t="str">
        <f t="shared" si="1"/>
        <v>ACA 10 turn1001101</v>
      </c>
      <c r="C609" t="s">
        <v>140</v>
      </c>
      <c r="D609">
        <v>110</v>
      </c>
      <c r="E609">
        <v>205</v>
      </c>
      <c r="F609">
        <v>100</v>
      </c>
      <c r="G609" t="s">
        <v>24</v>
      </c>
      <c r="H609" t="s">
        <v>23</v>
      </c>
      <c r="I609">
        <v>1</v>
      </c>
      <c r="J609">
        <v>5</v>
      </c>
      <c r="K609" t="s">
        <v>21</v>
      </c>
      <c r="L609">
        <v>57997</v>
      </c>
      <c r="M609">
        <v>4.7964E-2</v>
      </c>
      <c r="N609">
        <v>57997</v>
      </c>
      <c r="O609">
        <v>4.6892999999999997E-2</v>
      </c>
      <c r="P609"/>
    </row>
    <row r="610" spans="2:16" x14ac:dyDescent="0.25">
      <c r="B610" t="str">
        <f t="shared" si="1"/>
        <v>ACA 20 turn0.001220.01</v>
      </c>
      <c r="C610" t="s">
        <v>141</v>
      </c>
      <c r="D610">
        <v>22</v>
      </c>
      <c r="E610">
        <v>60</v>
      </c>
      <c r="F610">
        <v>1E-3</v>
      </c>
      <c r="G610" t="s">
        <v>24</v>
      </c>
      <c r="H610" t="s">
        <v>23</v>
      </c>
      <c r="I610">
        <v>0.01</v>
      </c>
      <c r="J610">
        <v>4.4999999999999998E-2</v>
      </c>
      <c r="K610" t="s">
        <v>21</v>
      </c>
      <c r="L610">
        <v>91</v>
      </c>
      <c r="M610">
        <v>3.3</v>
      </c>
      <c r="N610">
        <v>-5.1486999999999998</v>
      </c>
      <c r="O610">
        <v>2.1490999999999998</v>
      </c>
      <c r="P610"/>
    </row>
    <row r="611" spans="2:16" x14ac:dyDescent="0.25">
      <c r="B611" t="str">
        <f t="shared" si="1"/>
        <v>ACA 20 turn0.01220.01</v>
      </c>
      <c r="C611" t="s">
        <v>141</v>
      </c>
      <c r="D611">
        <v>22</v>
      </c>
      <c r="E611">
        <v>60</v>
      </c>
      <c r="F611">
        <v>0.01</v>
      </c>
      <c r="G611" t="s">
        <v>24</v>
      </c>
      <c r="H611" t="s">
        <v>23</v>
      </c>
      <c r="I611">
        <v>0.01</v>
      </c>
      <c r="J611">
        <v>4.4999999999999998E-2</v>
      </c>
      <c r="K611" t="s">
        <v>21</v>
      </c>
      <c r="L611">
        <v>91</v>
      </c>
      <c r="M611">
        <v>3.3</v>
      </c>
      <c r="N611">
        <v>-4.6659999999999995</v>
      </c>
      <c r="O611">
        <v>2.1421000000000001</v>
      </c>
      <c r="P611"/>
    </row>
    <row r="612" spans="2:16" x14ac:dyDescent="0.25">
      <c r="B612" t="str">
        <f t="shared" si="1"/>
        <v>ACA 20 turn0.1220.01</v>
      </c>
      <c r="C612" t="s">
        <v>141</v>
      </c>
      <c r="D612">
        <v>22</v>
      </c>
      <c r="E612">
        <v>60</v>
      </c>
      <c r="F612">
        <v>0.1</v>
      </c>
      <c r="G612" t="s">
        <v>24</v>
      </c>
      <c r="H612" t="s">
        <v>23</v>
      </c>
      <c r="I612">
        <v>0.01</v>
      </c>
      <c r="J612">
        <v>4.4999999999999998E-2</v>
      </c>
      <c r="K612" t="s">
        <v>21</v>
      </c>
      <c r="L612">
        <v>91</v>
      </c>
      <c r="M612">
        <v>3.3</v>
      </c>
      <c r="N612">
        <v>33.744999999999997</v>
      </c>
      <c r="O612">
        <v>1.7049000000000001</v>
      </c>
      <c r="P612"/>
    </row>
    <row r="613" spans="2:16" x14ac:dyDescent="0.25">
      <c r="B613" t="str">
        <f t="shared" si="1"/>
        <v>ACA 20 turn1220.01</v>
      </c>
      <c r="C613" t="s">
        <v>141</v>
      </c>
      <c r="D613">
        <v>22</v>
      </c>
      <c r="E613">
        <v>60</v>
      </c>
      <c r="F613">
        <v>1</v>
      </c>
      <c r="G613" t="s">
        <v>24</v>
      </c>
      <c r="H613" t="s">
        <v>23</v>
      </c>
      <c r="I613">
        <v>0.01</v>
      </c>
      <c r="J613">
        <v>4.4999999999999998E-2</v>
      </c>
      <c r="K613" t="s">
        <v>21</v>
      </c>
      <c r="L613">
        <v>574.86</v>
      </c>
      <c r="M613">
        <v>0.30181999999999998</v>
      </c>
      <c r="N613">
        <v>574.86</v>
      </c>
      <c r="O613">
        <v>0.30093999999999999</v>
      </c>
      <c r="P613"/>
    </row>
    <row r="614" spans="2:16" x14ac:dyDescent="0.25">
      <c r="B614" t="str">
        <f t="shared" si="1"/>
        <v>ACA 20 turn10220.01</v>
      </c>
      <c r="C614" t="s">
        <v>141</v>
      </c>
      <c r="D614">
        <v>22</v>
      </c>
      <c r="E614">
        <v>60</v>
      </c>
      <c r="F614">
        <v>10</v>
      </c>
      <c r="G614" t="s">
        <v>24</v>
      </c>
      <c r="H614" t="s">
        <v>23</v>
      </c>
      <c r="I614">
        <v>0.01</v>
      </c>
      <c r="J614">
        <v>4.4999999999999998E-2</v>
      </c>
      <c r="K614" t="s">
        <v>21</v>
      </c>
      <c r="L614">
        <v>5799.5</v>
      </c>
      <c r="M614">
        <v>3.0827E-2</v>
      </c>
      <c r="N614">
        <v>5799.5</v>
      </c>
      <c r="O614">
        <v>3.0463E-2</v>
      </c>
      <c r="P614"/>
    </row>
    <row r="615" spans="2:16" x14ac:dyDescent="0.25">
      <c r="B615" t="str">
        <f t="shared" si="1"/>
        <v>ACA 20 turn0.001220.045</v>
      </c>
      <c r="C615" t="s">
        <v>141</v>
      </c>
      <c r="D615">
        <v>22</v>
      </c>
      <c r="E615">
        <v>60</v>
      </c>
      <c r="F615">
        <v>1E-3</v>
      </c>
      <c r="G615" t="s">
        <v>24</v>
      </c>
      <c r="H615" t="s">
        <v>23</v>
      </c>
      <c r="I615">
        <v>4.4999999999999998E-2</v>
      </c>
      <c r="J615">
        <v>1</v>
      </c>
      <c r="K615" t="s">
        <v>21</v>
      </c>
      <c r="L615">
        <v>-5.0999999999999996</v>
      </c>
      <c r="M615">
        <v>2.1</v>
      </c>
      <c r="N615">
        <v>-5.3489000000000004</v>
      </c>
      <c r="O615">
        <v>2.1091000000000002</v>
      </c>
      <c r="P615"/>
    </row>
    <row r="616" spans="2:16" x14ac:dyDescent="0.25">
      <c r="B616" t="str">
        <f t="shared" si="1"/>
        <v>ACA 20 turn0.01220.045</v>
      </c>
      <c r="C616" t="s">
        <v>141</v>
      </c>
      <c r="D616">
        <v>22</v>
      </c>
      <c r="E616">
        <v>60</v>
      </c>
      <c r="F616">
        <v>0.01</v>
      </c>
      <c r="G616" t="s">
        <v>24</v>
      </c>
      <c r="H616" t="s">
        <v>23</v>
      </c>
      <c r="I616">
        <v>4.4999999999999998E-2</v>
      </c>
      <c r="J616">
        <v>1</v>
      </c>
      <c r="K616" t="s">
        <v>21</v>
      </c>
      <c r="L616">
        <v>-4.8311000000000002</v>
      </c>
      <c r="M616">
        <v>2.1017999999999999</v>
      </c>
      <c r="N616">
        <v>-4.8536999999999999</v>
      </c>
      <c r="O616">
        <v>2.1019000000000001</v>
      </c>
      <c r="P616"/>
    </row>
    <row r="617" spans="2:16" x14ac:dyDescent="0.25">
      <c r="B617" t="str">
        <f t="shared" si="1"/>
        <v>ACA 20 turn0.1220.045</v>
      </c>
      <c r="C617" t="s">
        <v>141</v>
      </c>
      <c r="D617">
        <v>22</v>
      </c>
      <c r="E617">
        <v>60</v>
      </c>
      <c r="F617">
        <v>0.1</v>
      </c>
      <c r="G617" t="s">
        <v>24</v>
      </c>
      <c r="H617" t="s">
        <v>23</v>
      </c>
      <c r="I617">
        <v>4.4999999999999998E-2</v>
      </c>
      <c r="J617">
        <v>1</v>
      </c>
      <c r="K617" t="s">
        <v>21</v>
      </c>
      <c r="L617">
        <v>34.167999999999999</v>
      </c>
      <c r="M617">
        <v>1.66</v>
      </c>
      <c r="N617">
        <v>34.128999999999998</v>
      </c>
      <c r="O617">
        <v>1.6596</v>
      </c>
      <c r="P617"/>
    </row>
    <row r="618" spans="2:16" x14ac:dyDescent="0.25">
      <c r="B618" t="str">
        <f t="shared" si="1"/>
        <v>ACA 20 turn1220.045</v>
      </c>
      <c r="C618" t="s">
        <v>141</v>
      </c>
      <c r="D618">
        <v>22</v>
      </c>
      <c r="E618">
        <v>60</v>
      </c>
      <c r="F618">
        <v>1</v>
      </c>
      <c r="G618" t="s">
        <v>24</v>
      </c>
      <c r="H618" t="s">
        <v>23</v>
      </c>
      <c r="I618">
        <v>4.4999999999999998E-2</v>
      </c>
      <c r="J618">
        <v>1</v>
      </c>
      <c r="K618" t="s">
        <v>21</v>
      </c>
      <c r="L618">
        <v>575.04999999999995</v>
      </c>
      <c r="M618">
        <v>0.28981000000000001</v>
      </c>
      <c r="N618">
        <v>575.04</v>
      </c>
      <c r="O618">
        <v>0.28893000000000002</v>
      </c>
      <c r="P618"/>
    </row>
    <row r="619" spans="2:16" x14ac:dyDescent="0.25">
      <c r="B619" t="str">
        <f t="shared" si="1"/>
        <v>ACA 20 turn10220.045</v>
      </c>
      <c r="C619" t="s">
        <v>141</v>
      </c>
      <c r="D619">
        <v>22</v>
      </c>
      <c r="E619">
        <v>60</v>
      </c>
      <c r="F619">
        <v>10</v>
      </c>
      <c r="G619" t="s">
        <v>24</v>
      </c>
      <c r="H619" t="s">
        <v>23</v>
      </c>
      <c r="I619">
        <v>4.4999999999999998E-2</v>
      </c>
      <c r="J619">
        <v>1</v>
      </c>
      <c r="K619" t="s">
        <v>21</v>
      </c>
      <c r="L619">
        <v>5799.5</v>
      </c>
      <c r="M619">
        <v>2.9596000000000001E-2</v>
      </c>
      <c r="N619">
        <v>5799.5</v>
      </c>
      <c r="O619">
        <v>2.9232000000000001E-2</v>
      </c>
      <c r="P619"/>
    </row>
    <row r="620" spans="2:16" x14ac:dyDescent="0.25">
      <c r="B620" t="str">
        <f t="shared" si="1"/>
        <v>ACA 20 turn0.001221</v>
      </c>
      <c r="C620" t="s">
        <v>141</v>
      </c>
      <c r="D620">
        <v>22</v>
      </c>
      <c r="E620">
        <v>60</v>
      </c>
      <c r="F620">
        <v>1E-3</v>
      </c>
      <c r="G620" t="s">
        <v>24</v>
      </c>
      <c r="H620" t="s">
        <v>23</v>
      </c>
      <c r="I620">
        <v>1</v>
      </c>
      <c r="J620">
        <v>5</v>
      </c>
      <c r="K620" t="s">
        <v>21</v>
      </c>
      <c r="L620">
        <v>11</v>
      </c>
      <c r="M620">
        <v>2.5</v>
      </c>
      <c r="N620">
        <v>9.8177000000000003</v>
      </c>
      <c r="O620">
        <v>2.5158</v>
      </c>
      <c r="P620"/>
    </row>
    <row r="621" spans="2:16" x14ac:dyDescent="0.25">
      <c r="B621" t="str">
        <f t="shared" si="1"/>
        <v>ACA 20 turn0.01221</v>
      </c>
      <c r="C621" t="s">
        <v>141</v>
      </c>
      <c r="D621">
        <v>22</v>
      </c>
      <c r="E621">
        <v>60</v>
      </c>
      <c r="F621">
        <v>0.01</v>
      </c>
      <c r="G621" t="s">
        <v>24</v>
      </c>
      <c r="H621" t="s">
        <v>23</v>
      </c>
      <c r="I621">
        <v>1</v>
      </c>
      <c r="J621">
        <v>5</v>
      </c>
      <c r="K621" t="s">
        <v>21</v>
      </c>
      <c r="L621">
        <v>11</v>
      </c>
      <c r="M621">
        <v>2.5118</v>
      </c>
      <c r="N621">
        <v>10.129</v>
      </c>
      <c r="O621">
        <v>2.5118</v>
      </c>
      <c r="P621"/>
    </row>
    <row r="622" spans="2:16" x14ac:dyDescent="0.25">
      <c r="B622" t="str">
        <f t="shared" si="1"/>
        <v>ACA 20 turn0.1221</v>
      </c>
      <c r="C622" t="s">
        <v>141</v>
      </c>
      <c r="D622">
        <v>22</v>
      </c>
      <c r="E622">
        <v>60</v>
      </c>
      <c r="F622">
        <v>0.1</v>
      </c>
      <c r="G622" t="s">
        <v>24</v>
      </c>
      <c r="H622" t="s">
        <v>23</v>
      </c>
      <c r="I622">
        <v>1</v>
      </c>
      <c r="J622">
        <v>5</v>
      </c>
      <c r="K622" t="s">
        <v>21</v>
      </c>
      <c r="L622">
        <v>38.512</v>
      </c>
      <c r="M622">
        <v>2.1996000000000002</v>
      </c>
      <c r="N622">
        <v>38.480999999999995</v>
      </c>
      <c r="O622">
        <v>2.1993</v>
      </c>
      <c r="P622"/>
    </row>
    <row r="623" spans="2:16" x14ac:dyDescent="0.25">
      <c r="B623" t="str">
        <f t="shared" si="1"/>
        <v>ACA 20 turn1221</v>
      </c>
      <c r="C623" t="s">
        <v>141</v>
      </c>
      <c r="D623">
        <v>22</v>
      </c>
      <c r="E623">
        <v>60</v>
      </c>
      <c r="F623">
        <v>1</v>
      </c>
      <c r="G623" t="s">
        <v>24</v>
      </c>
      <c r="H623" t="s">
        <v>23</v>
      </c>
      <c r="I623">
        <v>1</v>
      </c>
      <c r="J623">
        <v>5</v>
      </c>
      <c r="K623" t="s">
        <v>21</v>
      </c>
      <c r="L623">
        <v>573.1</v>
      </c>
      <c r="M623">
        <v>0.47827999999999998</v>
      </c>
      <c r="N623">
        <v>573.09</v>
      </c>
      <c r="O623">
        <v>0.47742000000000001</v>
      </c>
      <c r="P623"/>
    </row>
    <row r="624" spans="2:16" x14ac:dyDescent="0.25">
      <c r="B624" t="str">
        <f t="shared" si="1"/>
        <v>ACA 20 turn10221</v>
      </c>
      <c r="C624" t="s">
        <v>141</v>
      </c>
      <c r="D624">
        <v>22</v>
      </c>
      <c r="E624">
        <v>60</v>
      </c>
      <c r="F624">
        <v>10</v>
      </c>
      <c r="G624" t="s">
        <v>24</v>
      </c>
      <c r="H624" t="s">
        <v>23</v>
      </c>
      <c r="I624">
        <v>1</v>
      </c>
      <c r="J624">
        <v>5</v>
      </c>
      <c r="K624" t="s">
        <v>21</v>
      </c>
      <c r="L624">
        <v>5799.3</v>
      </c>
      <c r="M624">
        <v>4.9137E-2</v>
      </c>
      <c r="N624">
        <v>5799.3</v>
      </c>
      <c r="O624">
        <v>4.8773999999999998E-2</v>
      </c>
      <c r="P624"/>
    </row>
    <row r="625" spans="2:16" x14ac:dyDescent="0.25">
      <c r="B625" t="str">
        <f t="shared" si="1"/>
        <v>ACA 20 turn0.001225</v>
      </c>
      <c r="C625" t="s">
        <v>141</v>
      </c>
      <c r="D625">
        <v>22</v>
      </c>
      <c r="E625">
        <v>60</v>
      </c>
      <c r="F625">
        <v>1E-3</v>
      </c>
      <c r="G625" t="s">
        <v>24</v>
      </c>
      <c r="H625" t="s">
        <v>23</v>
      </c>
      <c r="I625">
        <v>5</v>
      </c>
      <c r="J625">
        <v>10</v>
      </c>
      <c r="K625" t="s">
        <v>21</v>
      </c>
      <c r="L625">
        <v>96</v>
      </c>
      <c r="M625">
        <v>6.4</v>
      </c>
      <c r="N625">
        <v>95.759</v>
      </c>
      <c r="O625">
        <v>6.3903999999999996</v>
      </c>
      <c r="P625"/>
    </row>
    <row r="626" spans="2:16" x14ac:dyDescent="0.25">
      <c r="B626" t="str">
        <f t="shared" si="1"/>
        <v>ACA 20 turn0.01225</v>
      </c>
      <c r="C626" t="s">
        <v>141</v>
      </c>
      <c r="D626">
        <v>22</v>
      </c>
      <c r="E626">
        <v>60</v>
      </c>
      <c r="F626">
        <v>0.01</v>
      </c>
      <c r="G626" t="s">
        <v>24</v>
      </c>
      <c r="H626" t="s">
        <v>23</v>
      </c>
      <c r="I626">
        <v>5</v>
      </c>
      <c r="J626">
        <v>10</v>
      </c>
      <c r="K626" t="s">
        <v>21</v>
      </c>
      <c r="L626">
        <v>96</v>
      </c>
      <c r="M626">
        <v>6.3894000000000002</v>
      </c>
      <c r="N626">
        <v>95.847000000000008</v>
      </c>
      <c r="O626">
        <v>6.3894000000000002</v>
      </c>
      <c r="P626"/>
    </row>
    <row r="627" spans="2:16" x14ac:dyDescent="0.25">
      <c r="B627" t="str">
        <f t="shared" si="1"/>
        <v>ACA 20 turn0.1225</v>
      </c>
      <c r="C627" t="s">
        <v>141</v>
      </c>
      <c r="D627">
        <v>22</v>
      </c>
      <c r="E627">
        <v>60</v>
      </c>
      <c r="F627">
        <v>0.1</v>
      </c>
      <c r="G627" t="s">
        <v>24</v>
      </c>
      <c r="H627" t="s">
        <v>23</v>
      </c>
      <c r="I627">
        <v>5</v>
      </c>
      <c r="J627">
        <v>10</v>
      </c>
      <c r="K627" t="s">
        <v>21</v>
      </c>
      <c r="L627">
        <v>104.35000000000001</v>
      </c>
      <c r="M627">
        <v>6.2965999999999998</v>
      </c>
      <c r="N627">
        <v>104.27000000000001</v>
      </c>
      <c r="O627">
        <v>6.2968000000000002</v>
      </c>
      <c r="P627"/>
    </row>
    <row r="628" spans="2:16" x14ac:dyDescent="0.25">
      <c r="B628" t="str">
        <f t="shared" si="1"/>
        <v>ACA 20 turn1225</v>
      </c>
      <c r="C628" t="s">
        <v>141</v>
      </c>
      <c r="D628">
        <v>22</v>
      </c>
      <c r="E628">
        <v>60</v>
      </c>
      <c r="F628">
        <v>1</v>
      </c>
      <c r="G628" t="s">
        <v>24</v>
      </c>
      <c r="H628" t="s">
        <v>23</v>
      </c>
      <c r="I628">
        <v>5</v>
      </c>
      <c r="J628">
        <v>10</v>
      </c>
      <c r="K628" t="s">
        <v>21</v>
      </c>
      <c r="L628">
        <v>552.98</v>
      </c>
      <c r="M628">
        <v>3.3048000000000002</v>
      </c>
      <c r="N628">
        <v>552.9</v>
      </c>
      <c r="O628">
        <v>3.3031999999999999</v>
      </c>
      <c r="P628"/>
    </row>
    <row r="629" spans="2:16" x14ac:dyDescent="0.25">
      <c r="B629" t="str">
        <f t="shared" si="1"/>
        <v>ACA 20 turn10225</v>
      </c>
      <c r="C629" t="s">
        <v>141</v>
      </c>
      <c r="D629">
        <v>22</v>
      </c>
      <c r="E629">
        <v>60</v>
      </c>
      <c r="F629">
        <v>10</v>
      </c>
      <c r="G629" t="s">
        <v>24</v>
      </c>
      <c r="H629" t="s">
        <v>23</v>
      </c>
      <c r="I629">
        <v>5</v>
      </c>
      <c r="J629">
        <v>10</v>
      </c>
      <c r="K629" t="s">
        <v>21</v>
      </c>
      <c r="L629">
        <v>5796.2000000000007</v>
      </c>
      <c r="M629">
        <v>0.39228000000000002</v>
      </c>
      <c r="N629">
        <v>5796.1</v>
      </c>
      <c r="O629">
        <v>0.39119999999999999</v>
      </c>
      <c r="P629"/>
    </row>
    <row r="630" spans="2:16" x14ac:dyDescent="0.25">
      <c r="B630" t="str">
        <f t="shared" si="1"/>
        <v>ACA 20 turn0.01600.045</v>
      </c>
      <c r="C630" t="s">
        <v>141</v>
      </c>
      <c r="D630">
        <v>60</v>
      </c>
      <c r="E630">
        <v>220</v>
      </c>
      <c r="F630">
        <v>0.01</v>
      </c>
      <c r="G630" t="s">
        <v>24</v>
      </c>
      <c r="H630" t="s">
        <v>23</v>
      </c>
      <c r="I630">
        <v>4.4999999999999998E-2</v>
      </c>
      <c r="J630">
        <v>0.1</v>
      </c>
      <c r="K630" t="s">
        <v>21</v>
      </c>
      <c r="L630">
        <v>91</v>
      </c>
      <c r="M630">
        <v>3.3</v>
      </c>
      <c r="N630">
        <v>13.907</v>
      </c>
      <c r="O630">
        <v>1.9671000000000001</v>
      </c>
      <c r="P630"/>
    </row>
    <row r="631" spans="2:16" x14ac:dyDescent="0.25">
      <c r="B631" t="str">
        <f t="shared" si="1"/>
        <v>ACA 20 turn0.1600.045</v>
      </c>
      <c r="C631" t="s">
        <v>141</v>
      </c>
      <c r="D631">
        <v>60</v>
      </c>
      <c r="E631">
        <v>220</v>
      </c>
      <c r="F631">
        <v>0.1</v>
      </c>
      <c r="G631" t="s">
        <v>24</v>
      </c>
      <c r="H631" t="s">
        <v>23</v>
      </c>
      <c r="I631">
        <v>4.4999999999999998E-2</v>
      </c>
      <c r="J631">
        <v>0.1</v>
      </c>
      <c r="K631" t="s">
        <v>21</v>
      </c>
      <c r="L631">
        <v>91</v>
      </c>
      <c r="M631">
        <v>3.3</v>
      </c>
      <c r="N631">
        <v>29.106000000000002</v>
      </c>
      <c r="O631">
        <v>1.9149</v>
      </c>
      <c r="P631"/>
    </row>
    <row r="632" spans="2:16" x14ac:dyDescent="0.25">
      <c r="B632" t="str">
        <f t="shared" si="1"/>
        <v>ACA 20 turn1600.045</v>
      </c>
      <c r="C632" t="s">
        <v>141</v>
      </c>
      <c r="D632">
        <v>60</v>
      </c>
      <c r="E632">
        <v>220</v>
      </c>
      <c r="F632">
        <v>1</v>
      </c>
      <c r="G632" t="s">
        <v>24</v>
      </c>
      <c r="H632" t="s">
        <v>23</v>
      </c>
      <c r="I632">
        <v>4.4999999999999998E-2</v>
      </c>
      <c r="J632">
        <v>0.1</v>
      </c>
      <c r="K632" t="s">
        <v>21</v>
      </c>
      <c r="L632">
        <v>511.53</v>
      </c>
      <c r="M632">
        <v>1.3885000000000001</v>
      </c>
      <c r="N632">
        <v>543.31999999999994</v>
      </c>
      <c r="O632">
        <v>0.85782000000000003</v>
      </c>
      <c r="P632"/>
    </row>
    <row r="633" spans="2:16" x14ac:dyDescent="0.25">
      <c r="B633" t="str">
        <f t="shared" si="1"/>
        <v>ACA 20 turn10600.045</v>
      </c>
      <c r="C633" t="s">
        <v>141</v>
      </c>
      <c r="D633">
        <v>60</v>
      </c>
      <c r="E633">
        <v>220</v>
      </c>
      <c r="F633">
        <v>10</v>
      </c>
      <c r="G633" t="s">
        <v>24</v>
      </c>
      <c r="H633" t="s">
        <v>23</v>
      </c>
      <c r="I633">
        <v>4.4999999999999998E-2</v>
      </c>
      <c r="J633">
        <v>0.1</v>
      </c>
      <c r="K633" t="s">
        <v>21</v>
      </c>
      <c r="L633">
        <v>5795.6</v>
      </c>
      <c r="M633">
        <v>9.8278000000000004E-2</v>
      </c>
      <c r="N633">
        <v>5795.6</v>
      </c>
      <c r="O633">
        <v>9.7961999999999994E-2</v>
      </c>
      <c r="P633"/>
    </row>
    <row r="634" spans="2:16" x14ac:dyDescent="0.25">
      <c r="B634" t="str">
        <f t="shared" si="1"/>
        <v>ACA 20 turn100600.045</v>
      </c>
      <c r="C634" t="s">
        <v>141</v>
      </c>
      <c r="D634">
        <v>60</v>
      </c>
      <c r="E634">
        <v>220</v>
      </c>
      <c r="F634">
        <v>100</v>
      </c>
      <c r="G634" t="s">
        <v>24</v>
      </c>
      <c r="H634" t="s">
        <v>23</v>
      </c>
      <c r="I634">
        <v>4.4999999999999998E-2</v>
      </c>
      <c r="J634">
        <v>0.1</v>
      </c>
      <c r="K634" t="s">
        <v>21</v>
      </c>
      <c r="L634">
        <v>58000</v>
      </c>
      <c r="M634">
        <v>9.9389000000000005E-3</v>
      </c>
      <c r="N634">
        <v>58000</v>
      </c>
      <c r="O634">
        <v>9.8118000000000007E-3</v>
      </c>
      <c r="P634"/>
    </row>
    <row r="635" spans="2:16" x14ac:dyDescent="0.25">
      <c r="B635" t="str">
        <f t="shared" si="1"/>
        <v>ACA 20 turn0.01600.1</v>
      </c>
      <c r="C635" t="s">
        <v>141</v>
      </c>
      <c r="D635">
        <v>60</v>
      </c>
      <c r="E635">
        <v>220</v>
      </c>
      <c r="F635">
        <v>0.01</v>
      </c>
      <c r="G635" t="s">
        <v>24</v>
      </c>
      <c r="H635" t="s">
        <v>23</v>
      </c>
      <c r="I635">
        <v>0.1</v>
      </c>
      <c r="J635">
        <v>1</v>
      </c>
      <c r="K635" t="s">
        <v>21</v>
      </c>
      <c r="L635">
        <v>16</v>
      </c>
      <c r="M635">
        <v>2</v>
      </c>
      <c r="N635">
        <v>15.707000000000001</v>
      </c>
      <c r="O635">
        <v>1.9767999999999999</v>
      </c>
      <c r="P635"/>
    </row>
    <row r="636" spans="2:16" x14ac:dyDescent="0.25">
      <c r="B636" t="str">
        <f t="shared" si="1"/>
        <v>ACA 20 turn0.1600.1</v>
      </c>
      <c r="C636" t="s">
        <v>141</v>
      </c>
      <c r="D636">
        <v>60</v>
      </c>
      <c r="E636">
        <v>220</v>
      </c>
      <c r="F636">
        <v>0.1</v>
      </c>
      <c r="G636" t="s">
        <v>24</v>
      </c>
      <c r="H636" t="s">
        <v>23</v>
      </c>
      <c r="I636">
        <v>0.1</v>
      </c>
      <c r="J636">
        <v>1</v>
      </c>
      <c r="K636" t="s">
        <v>21</v>
      </c>
      <c r="L636">
        <v>30.71</v>
      </c>
      <c r="M636">
        <v>1.9256</v>
      </c>
      <c r="N636">
        <v>30.652000000000001</v>
      </c>
      <c r="O636">
        <v>1.9256</v>
      </c>
      <c r="P636"/>
    </row>
    <row r="637" spans="2:16" x14ac:dyDescent="0.25">
      <c r="B637" t="str">
        <f t="shared" si="1"/>
        <v>ACA 20 turn1600.1</v>
      </c>
      <c r="C637" t="s">
        <v>141</v>
      </c>
      <c r="D637">
        <v>60</v>
      </c>
      <c r="E637">
        <v>220</v>
      </c>
      <c r="F637">
        <v>1</v>
      </c>
      <c r="G637" t="s">
        <v>24</v>
      </c>
      <c r="H637" t="s">
        <v>23</v>
      </c>
      <c r="I637">
        <v>0.1</v>
      </c>
      <c r="J637">
        <v>1</v>
      </c>
      <c r="K637" t="s">
        <v>21</v>
      </c>
      <c r="L637">
        <v>543.16999999999996</v>
      </c>
      <c r="M637">
        <v>0.87009999999999998</v>
      </c>
      <c r="N637">
        <v>543.15</v>
      </c>
      <c r="O637">
        <v>0.86953000000000003</v>
      </c>
      <c r="P637"/>
    </row>
    <row r="638" spans="2:16" x14ac:dyDescent="0.25">
      <c r="B638" t="str">
        <f t="shared" si="1"/>
        <v>ACA 20 turn10600.1</v>
      </c>
      <c r="C638" t="s">
        <v>141</v>
      </c>
      <c r="D638">
        <v>60</v>
      </c>
      <c r="E638">
        <v>220</v>
      </c>
      <c r="F638">
        <v>10</v>
      </c>
      <c r="G638" t="s">
        <v>24</v>
      </c>
      <c r="H638" t="s">
        <v>23</v>
      </c>
      <c r="I638">
        <v>0.1</v>
      </c>
      <c r="J638">
        <v>1</v>
      </c>
      <c r="K638" t="s">
        <v>21</v>
      </c>
      <c r="L638">
        <v>5795.6</v>
      </c>
      <c r="M638">
        <v>9.9832000000000004E-2</v>
      </c>
      <c r="N638">
        <v>5795.6</v>
      </c>
      <c r="O638">
        <v>9.9515999999999993E-2</v>
      </c>
      <c r="P638"/>
    </row>
    <row r="639" spans="2:16" x14ac:dyDescent="0.25">
      <c r="B639" t="str">
        <f t="shared" si="1"/>
        <v>ACA 20 turn100600.1</v>
      </c>
      <c r="C639" t="s">
        <v>141</v>
      </c>
      <c r="D639">
        <v>60</v>
      </c>
      <c r="E639">
        <v>220</v>
      </c>
      <c r="F639">
        <v>100</v>
      </c>
      <c r="G639" t="s">
        <v>24</v>
      </c>
      <c r="H639" t="s">
        <v>23</v>
      </c>
      <c r="I639">
        <v>0.1</v>
      </c>
      <c r="J639">
        <v>1</v>
      </c>
      <c r="K639" t="s">
        <v>21</v>
      </c>
      <c r="L639">
        <v>58000</v>
      </c>
      <c r="M639">
        <v>1.0095E-2</v>
      </c>
      <c r="N639">
        <v>58000</v>
      </c>
      <c r="O639">
        <v>9.9676999999999995E-3</v>
      </c>
      <c r="P639"/>
    </row>
    <row r="640" spans="2:16" x14ac:dyDescent="0.25">
      <c r="B640" t="str">
        <f t="shared" si="1"/>
        <v>ACA 20 turn0.01601</v>
      </c>
      <c r="C640" t="s">
        <v>141</v>
      </c>
      <c r="D640">
        <v>60</v>
      </c>
      <c r="E640">
        <v>220</v>
      </c>
      <c r="F640">
        <v>0.01</v>
      </c>
      <c r="G640" t="s">
        <v>24</v>
      </c>
      <c r="H640" t="s">
        <v>23</v>
      </c>
      <c r="I640">
        <v>1</v>
      </c>
      <c r="J640">
        <v>5</v>
      </c>
      <c r="K640" t="s">
        <v>21</v>
      </c>
      <c r="L640">
        <v>47</v>
      </c>
      <c r="M640">
        <v>7.2</v>
      </c>
      <c r="N640">
        <v>44.639000000000003</v>
      </c>
      <c r="O640">
        <v>7.2102000000000004</v>
      </c>
      <c r="P640"/>
    </row>
    <row r="641" spans="2:16" x14ac:dyDescent="0.25">
      <c r="B641" t="str">
        <f t="shared" si="1"/>
        <v>ACA 20 turn0.1601</v>
      </c>
      <c r="C641" t="s">
        <v>141</v>
      </c>
      <c r="D641">
        <v>60</v>
      </c>
      <c r="E641">
        <v>220</v>
      </c>
      <c r="F641">
        <v>0.1</v>
      </c>
      <c r="G641" t="s">
        <v>24</v>
      </c>
      <c r="H641" t="s">
        <v>23</v>
      </c>
      <c r="I641">
        <v>1</v>
      </c>
      <c r="J641">
        <v>5</v>
      </c>
      <c r="K641" t="s">
        <v>21</v>
      </c>
      <c r="L641">
        <v>49.096999999999994</v>
      </c>
      <c r="M641">
        <v>7.1947999999999999</v>
      </c>
      <c r="N641">
        <v>49.044999999999995</v>
      </c>
      <c r="O641">
        <v>7.1947999999999999</v>
      </c>
      <c r="P641"/>
    </row>
    <row r="642" spans="2:16" x14ac:dyDescent="0.25">
      <c r="B642" t="str">
        <f t="shared" si="1"/>
        <v>ACA 20 turn1601</v>
      </c>
      <c r="C642" t="s">
        <v>141</v>
      </c>
      <c r="D642">
        <v>60</v>
      </c>
      <c r="E642">
        <v>220</v>
      </c>
      <c r="F642">
        <v>1</v>
      </c>
      <c r="G642" t="s">
        <v>24</v>
      </c>
      <c r="H642" t="s">
        <v>23</v>
      </c>
      <c r="I642">
        <v>1</v>
      </c>
      <c r="J642">
        <v>5</v>
      </c>
      <c r="K642" t="s">
        <v>21</v>
      </c>
      <c r="L642">
        <v>383.77</v>
      </c>
      <c r="M642">
        <v>6.1243999999999996</v>
      </c>
      <c r="N642">
        <v>383.65999999999997</v>
      </c>
      <c r="O642">
        <v>6.1239999999999997</v>
      </c>
      <c r="P642"/>
    </row>
    <row r="643" spans="2:16" x14ac:dyDescent="0.25">
      <c r="B643" t="str">
        <f t="shared" si="1"/>
        <v>ACA 20 turn10601</v>
      </c>
      <c r="C643" t="s">
        <v>141</v>
      </c>
      <c r="D643">
        <v>60</v>
      </c>
      <c r="E643">
        <v>220</v>
      </c>
      <c r="F643">
        <v>10</v>
      </c>
      <c r="G643" t="s">
        <v>24</v>
      </c>
      <c r="H643" t="s">
        <v>23</v>
      </c>
      <c r="I643">
        <v>1</v>
      </c>
      <c r="J643">
        <v>5</v>
      </c>
      <c r="K643" t="s">
        <v>21</v>
      </c>
      <c r="L643">
        <v>5742.6</v>
      </c>
      <c r="M643">
        <v>1.2843</v>
      </c>
      <c r="N643">
        <v>5742.6</v>
      </c>
      <c r="O643">
        <v>1.2833000000000001</v>
      </c>
      <c r="P643"/>
    </row>
    <row r="644" spans="2:16" x14ac:dyDescent="0.25">
      <c r="B644" t="str">
        <f t="shared" si="1"/>
        <v>ACA 20 turn100601</v>
      </c>
      <c r="C644" t="s">
        <v>141</v>
      </c>
      <c r="D644">
        <v>60</v>
      </c>
      <c r="E644">
        <v>220</v>
      </c>
      <c r="F644">
        <v>100</v>
      </c>
      <c r="G644" t="s">
        <v>24</v>
      </c>
      <c r="H644" t="s">
        <v>23</v>
      </c>
      <c r="I644">
        <v>1</v>
      </c>
      <c r="J644">
        <v>5</v>
      </c>
      <c r="K644" t="s">
        <v>21</v>
      </c>
      <c r="L644">
        <v>57994</v>
      </c>
      <c r="M644">
        <v>0.13141</v>
      </c>
      <c r="N644">
        <v>57994</v>
      </c>
      <c r="O644">
        <v>0.13100999999999999</v>
      </c>
      <c r="P644"/>
    </row>
    <row r="645" spans="2:16" x14ac:dyDescent="0.25">
      <c r="B645" t="str">
        <f t="shared" si="1"/>
        <v>ACA 20 turn0.012200.045</v>
      </c>
      <c r="C645" t="s">
        <v>141</v>
      </c>
      <c r="D645">
        <v>220</v>
      </c>
      <c r="E645">
        <v>410</v>
      </c>
      <c r="F645">
        <v>0.01</v>
      </c>
      <c r="G645" t="s">
        <v>24</v>
      </c>
      <c r="H645" t="s">
        <v>23</v>
      </c>
      <c r="I645">
        <v>4.4999999999999998E-2</v>
      </c>
      <c r="J645">
        <v>0.1</v>
      </c>
      <c r="K645" t="s">
        <v>21</v>
      </c>
      <c r="L645">
        <v>38</v>
      </c>
      <c r="M645">
        <v>2</v>
      </c>
      <c r="N645">
        <v>37.201999999999998</v>
      </c>
      <c r="O645">
        <v>1.9859</v>
      </c>
      <c r="P645"/>
    </row>
    <row r="646" spans="2:16" x14ac:dyDescent="0.25">
      <c r="B646" t="str">
        <f t="shared" si="1"/>
        <v>ACA 20 turn0.12200.045</v>
      </c>
      <c r="C646" t="s">
        <v>141</v>
      </c>
      <c r="D646">
        <v>220</v>
      </c>
      <c r="E646">
        <v>410</v>
      </c>
      <c r="F646">
        <v>0.1</v>
      </c>
      <c r="G646" t="s">
        <v>24</v>
      </c>
      <c r="H646" t="s">
        <v>23</v>
      </c>
      <c r="I646">
        <v>4.4999999999999998E-2</v>
      </c>
      <c r="J646">
        <v>0.1</v>
      </c>
      <c r="K646" t="s">
        <v>21</v>
      </c>
      <c r="L646">
        <v>42.616</v>
      </c>
      <c r="M646">
        <v>1.978</v>
      </c>
      <c r="N646">
        <v>42.477999999999994</v>
      </c>
      <c r="O646">
        <v>1.9778</v>
      </c>
      <c r="P646"/>
    </row>
    <row r="647" spans="2:16" x14ac:dyDescent="0.25">
      <c r="B647" t="str">
        <f t="shared" si="1"/>
        <v>ACA 20 turn12200.045</v>
      </c>
      <c r="C647" t="s">
        <v>141</v>
      </c>
      <c r="D647">
        <v>220</v>
      </c>
      <c r="E647">
        <v>410</v>
      </c>
      <c r="F647">
        <v>1</v>
      </c>
      <c r="G647" t="s">
        <v>24</v>
      </c>
      <c r="H647" t="s">
        <v>23</v>
      </c>
      <c r="I647">
        <v>4.4999999999999998E-2</v>
      </c>
      <c r="J647">
        <v>0.1</v>
      </c>
      <c r="K647" t="s">
        <v>21</v>
      </c>
      <c r="L647">
        <v>423.75</v>
      </c>
      <c r="M647">
        <v>1.4809000000000001</v>
      </c>
      <c r="N647">
        <v>423.59999999999997</v>
      </c>
      <c r="O647">
        <v>1.4795</v>
      </c>
      <c r="P647"/>
    </row>
    <row r="648" spans="2:16" x14ac:dyDescent="0.25">
      <c r="B648" t="str">
        <f t="shared" si="1"/>
        <v>ACA 20 turn102200.045</v>
      </c>
      <c r="C648" t="s">
        <v>141</v>
      </c>
      <c r="D648">
        <v>220</v>
      </c>
      <c r="E648">
        <v>410</v>
      </c>
      <c r="F648">
        <v>10</v>
      </c>
      <c r="G648" t="s">
        <v>24</v>
      </c>
      <c r="H648" t="s">
        <v>23</v>
      </c>
      <c r="I648">
        <v>4.4999999999999998E-2</v>
      </c>
      <c r="J648">
        <v>0.1</v>
      </c>
      <c r="K648" t="s">
        <v>21</v>
      </c>
      <c r="L648">
        <v>5769.7000000000007</v>
      </c>
      <c r="M648">
        <v>0.22683</v>
      </c>
      <c r="N648">
        <v>5769.8</v>
      </c>
      <c r="O648">
        <v>0.22534999999999999</v>
      </c>
      <c r="P648"/>
    </row>
    <row r="649" spans="2:16" x14ac:dyDescent="0.25">
      <c r="B649" t="str">
        <f t="shared" si="1"/>
        <v>ACA 20 turn1002200.045</v>
      </c>
      <c r="C649" t="s">
        <v>141</v>
      </c>
      <c r="D649">
        <v>220</v>
      </c>
      <c r="E649">
        <v>410</v>
      </c>
      <c r="F649">
        <v>100</v>
      </c>
      <c r="G649" t="s">
        <v>24</v>
      </c>
      <c r="H649" t="s">
        <v>23</v>
      </c>
      <c r="I649">
        <v>4.4999999999999998E-2</v>
      </c>
      <c r="J649">
        <v>0.1</v>
      </c>
      <c r="K649" t="s">
        <v>21</v>
      </c>
      <c r="L649">
        <v>57997</v>
      </c>
      <c r="M649">
        <v>2.3295E-2</v>
      </c>
      <c r="N649">
        <v>57997</v>
      </c>
      <c r="O649">
        <v>2.2692E-2</v>
      </c>
      <c r="P649"/>
    </row>
    <row r="650" spans="2:16" x14ac:dyDescent="0.25">
      <c r="B650" t="str">
        <f t="shared" si="1"/>
        <v>ACA 20 turn0.012200.1</v>
      </c>
      <c r="C650" t="s">
        <v>141</v>
      </c>
      <c r="D650">
        <v>220</v>
      </c>
      <c r="E650">
        <v>410</v>
      </c>
      <c r="F650">
        <v>0.01</v>
      </c>
      <c r="G650" t="s">
        <v>24</v>
      </c>
      <c r="H650" t="s">
        <v>23</v>
      </c>
      <c r="I650">
        <v>0.1</v>
      </c>
      <c r="J650">
        <v>1</v>
      </c>
      <c r="K650" t="s">
        <v>21</v>
      </c>
      <c r="L650">
        <v>41</v>
      </c>
      <c r="M650">
        <v>2</v>
      </c>
      <c r="N650">
        <v>40.524999999999999</v>
      </c>
      <c r="O650">
        <v>1.9975000000000001</v>
      </c>
      <c r="P650"/>
    </row>
    <row r="651" spans="2:16" x14ac:dyDescent="0.25">
      <c r="B651" t="str">
        <f t="shared" si="1"/>
        <v>ACA 20 turn0.12200.1</v>
      </c>
      <c r="C651" t="s">
        <v>141</v>
      </c>
      <c r="D651">
        <v>220</v>
      </c>
      <c r="E651">
        <v>410</v>
      </c>
      <c r="F651">
        <v>0.1</v>
      </c>
      <c r="G651" t="s">
        <v>24</v>
      </c>
      <c r="H651" t="s">
        <v>23</v>
      </c>
      <c r="I651">
        <v>0.1</v>
      </c>
      <c r="J651">
        <v>1</v>
      </c>
      <c r="K651" t="s">
        <v>21</v>
      </c>
      <c r="L651">
        <v>45.878</v>
      </c>
      <c r="M651">
        <v>1.9897</v>
      </c>
      <c r="N651">
        <v>45.742999999999995</v>
      </c>
      <c r="O651">
        <v>1.9895</v>
      </c>
      <c r="P651"/>
    </row>
    <row r="652" spans="2:16" x14ac:dyDescent="0.25">
      <c r="B652" t="str">
        <f t="shared" si="1"/>
        <v>ACA 20 turn12200.1</v>
      </c>
      <c r="C652" t="s">
        <v>141</v>
      </c>
      <c r="D652">
        <v>220</v>
      </c>
      <c r="E652">
        <v>410</v>
      </c>
      <c r="F652">
        <v>1</v>
      </c>
      <c r="G652" t="s">
        <v>24</v>
      </c>
      <c r="H652" t="s">
        <v>23</v>
      </c>
      <c r="I652">
        <v>0.1</v>
      </c>
      <c r="J652">
        <v>1</v>
      </c>
      <c r="K652" t="s">
        <v>21</v>
      </c>
      <c r="L652">
        <v>424.05</v>
      </c>
      <c r="M652">
        <v>1.4964999999999999</v>
      </c>
      <c r="N652">
        <v>423.93</v>
      </c>
      <c r="O652">
        <v>1.4950000000000001</v>
      </c>
      <c r="P652"/>
    </row>
    <row r="653" spans="2:16" x14ac:dyDescent="0.25">
      <c r="B653" t="str">
        <f t="shared" si="1"/>
        <v>ACA 20 turn102200.1</v>
      </c>
      <c r="C653" t="s">
        <v>141</v>
      </c>
      <c r="D653">
        <v>220</v>
      </c>
      <c r="E653">
        <v>410</v>
      </c>
      <c r="F653">
        <v>10</v>
      </c>
      <c r="G653" t="s">
        <v>24</v>
      </c>
      <c r="H653" t="s">
        <v>23</v>
      </c>
      <c r="I653">
        <v>0.1</v>
      </c>
      <c r="J653">
        <v>1</v>
      </c>
      <c r="K653" t="s">
        <v>21</v>
      </c>
      <c r="L653">
        <v>5769.4000000000005</v>
      </c>
      <c r="M653">
        <v>0.23050000000000001</v>
      </c>
      <c r="N653">
        <v>5769.5</v>
      </c>
      <c r="O653">
        <v>0.22900999999999999</v>
      </c>
      <c r="P653"/>
    </row>
    <row r="654" spans="2:16" x14ac:dyDescent="0.25">
      <c r="B654" t="str">
        <f t="shared" si="1"/>
        <v>ACA 20 turn1002200.1</v>
      </c>
      <c r="C654" t="s">
        <v>141</v>
      </c>
      <c r="D654">
        <v>220</v>
      </c>
      <c r="E654">
        <v>410</v>
      </c>
      <c r="F654">
        <v>100</v>
      </c>
      <c r="G654" t="s">
        <v>24</v>
      </c>
      <c r="H654" t="s">
        <v>23</v>
      </c>
      <c r="I654">
        <v>0.1</v>
      </c>
      <c r="J654">
        <v>1</v>
      </c>
      <c r="K654" t="s">
        <v>21</v>
      </c>
      <c r="L654">
        <v>57997</v>
      </c>
      <c r="M654">
        <v>2.3667000000000001E-2</v>
      </c>
      <c r="N654">
        <v>57997</v>
      </c>
      <c r="O654">
        <v>2.3064000000000001E-2</v>
      </c>
      <c r="P654"/>
    </row>
    <row r="655" spans="2:16" x14ac:dyDescent="0.25">
      <c r="B655" t="str">
        <f t="shared" si="1"/>
        <v>ACA 20 turn0.012201</v>
      </c>
      <c r="C655" t="s">
        <v>141</v>
      </c>
      <c r="D655">
        <v>220</v>
      </c>
      <c r="E655">
        <v>410</v>
      </c>
      <c r="F655">
        <v>0.01</v>
      </c>
      <c r="G655" t="s">
        <v>24</v>
      </c>
      <c r="H655" t="s">
        <v>23</v>
      </c>
      <c r="I655">
        <v>1</v>
      </c>
      <c r="J655">
        <v>5</v>
      </c>
      <c r="K655" t="s">
        <v>21</v>
      </c>
      <c r="L655">
        <v>120</v>
      </c>
      <c r="M655">
        <v>7.2</v>
      </c>
      <c r="N655">
        <v>111.41</v>
      </c>
      <c r="O655">
        <v>7.2103999999999999</v>
      </c>
      <c r="P655"/>
    </row>
    <row r="656" spans="2:16" x14ac:dyDescent="0.25">
      <c r="B656" t="str">
        <f t="shared" si="1"/>
        <v>ACA 20 turn0.12201</v>
      </c>
      <c r="C656" t="s">
        <v>141</v>
      </c>
      <c r="D656">
        <v>220</v>
      </c>
      <c r="E656">
        <v>410</v>
      </c>
      <c r="F656">
        <v>0.1</v>
      </c>
      <c r="G656" t="s">
        <v>24</v>
      </c>
      <c r="H656" t="s">
        <v>23</v>
      </c>
      <c r="I656">
        <v>1</v>
      </c>
      <c r="J656">
        <v>5</v>
      </c>
      <c r="K656" t="s">
        <v>21</v>
      </c>
      <c r="L656">
        <v>120</v>
      </c>
      <c r="M656">
        <v>7.2081</v>
      </c>
      <c r="N656">
        <v>112.9</v>
      </c>
      <c r="O656">
        <v>7.2081</v>
      </c>
      <c r="P656"/>
    </row>
    <row r="657" spans="2:16" x14ac:dyDescent="0.25">
      <c r="B657" t="str">
        <f t="shared" si="1"/>
        <v>ACA 20 turn12201</v>
      </c>
      <c r="C657" t="s">
        <v>141</v>
      </c>
      <c r="D657">
        <v>220</v>
      </c>
      <c r="E657">
        <v>410</v>
      </c>
      <c r="F657">
        <v>1</v>
      </c>
      <c r="G657" t="s">
        <v>24</v>
      </c>
      <c r="H657" t="s">
        <v>23</v>
      </c>
      <c r="I657">
        <v>1</v>
      </c>
      <c r="J657">
        <v>5</v>
      </c>
      <c r="K657" t="s">
        <v>21</v>
      </c>
      <c r="L657">
        <v>256.96999999999997</v>
      </c>
      <c r="M657">
        <v>6.9897999999999998</v>
      </c>
      <c r="N657">
        <v>256.36</v>
      </c>
      <c r="O657">
        <v>6.9893999999999998</v>
      </c>
      <c r="P657"/>
    </row>
    <row r="658" spans="2:16" x14ac:dyDescent="0.25">
      <c r="B658" t="str">
        <f t="shared" si="1"/>
        <v>ACA 20 turn102201</v>
      </c>
      <c r="C658" t="s">
        <v>141</v>
      </c>
      <c r="D658">
        <v>220</v>
      </c>
      <c r="E658">
        <v>410</v>
      </c>
      <c r="F658">
        <v>10</v>
      </c>
      <c r="G658" t="s">
        <v>24</v>
      </c>
      <c r="H658" t="s">
        <v>23</v>
      </c>
      <c r="I658">
        <v>1</v>
      </c>
      <c r="J658">
        <v>5</v>
      </c>
      <c r="K658" t="s">
        <v>21</v>
      </c>
      <c r="L658">
        <v>5443.7000000000007</v>
      </c>
      <c r="M658">
        <v>2.7292999999999998</v>
      </c>
      <c r="N658">
        <v>5443.6</v>
      </c>
      <c r="O658">
        <v>2.726</v>
      </c>
      <c r="P658"/>
    </row>
    <row r="659" spans="2:16" x14ac:dyDescent="0.25">
      <c r="B659" t="str">
        <f t="shared" si="1"/>
        <v>ACA 20 turn1002201</v>
      </c>
      <c r="C659" t="s">
        <v>141</v>
      </c>
      <c r="D659">
        <v>220</v>
      </c>
      <c r="E659">
        <v>410</v>
      </c>
      <c r="F659">
        <v>100</v>
      </c>
      <c r="G659" t="s">
        <v>24</v>
      </c>
      <c r="H659" t="s">
        <v>23</v>
      </c>
      <c r="I659">
        <v>1</v>
      </c>
      <c r="J659">
        <v>5</v>
      </c>
      <c r="K659" t="s">
        <v>21</v>
      </c>
      <c r="L659">
        <v>57960</v>
      </c>
      <c r="M659">
        <v>0.29758000000000001</v>
      </c>
      <c r="N659">
        <v>57960</v>
      </c>
      <c r="O659">
        <v>0.29593999999999998</v>
      </c>
      <c r="P659"/>
    </row>
    <row r="660" spans="2:16" x14ac:dyDescent="0.25">
      <c r="B660" t="str">
        <f t="shared" si="1"/>
        <v>ACA 50 turn0.001550.01</v>
      </c>
      <c r="C660" t="s">
        <v>142</v>
      </c>
      <c r="D660">
        <v>55</v>
      </c>
      <c r="E660">
        <v>150</v>
      </c>
      <c r="F660">
        <v>1E-3</v>
      </c>
      <c r="G660" t="s">
        <v>24</v>
      </c>
      <c r="H660" t="s">
        <v>23</v>
      </c>
      <c r="I660">
        <v>0.01</v>
      </c>
      <c r="J660">
        <v>4.4999999999999998E-2</v>
      </c>
      <c r="K660" t="s">
        <v>21</v>
      </c>
      <c r="L660">
        <v>35</v>
      </c>
      <c r="M660">
        <v>3.2</v>
      </c>
      <c r="N660">
        <v>2.8048000000000002</v>
      </c>
      <c r="O660">
        <v>2.2532000000000001</v>
      </c>
      <c r="P660"/>
    </row>
    <row r="661" spans="2:16" x14ac:dyDescent="0.25">
      <c r="B661" t="str">
        <f t="shared" si="1"/>
        <v>ACA 50 turn0.01550.01</v>
      </c>
      <c r="C661" t="s">
        <v>142</v>
      </c>
      <c r="D661">
        <v>55</v>
      </c>
      <c r="E661">
        <v>150</v>
      </c>
      <c r="F661">
        <v>0.01</v>
      </c>
      <c r="G661" t="s">
        <v>24</v>
      </c>
      <c r="H661" t="s">
        <v>23</v>
      </c>
      <c r="I661">
        <v>0.01</v>
      </c>
      <c r="J661">
        <v>4.4999999999999998E-2</v>
      </c>
      <c r="K661" t="s">
        <v>21</v>
      </c>
      <c r="L661">
        <v>35</v>
      </c>
      <c r="M661">
        <v>3.2</v>
      </c>
      <c r="N661">
        <v>2.9878</v>
      </c>
      <c r="O661">
        <v>2.2523</v>
      </c>
      <c r="P661"/>
    </row>
    <row r="662" spans="2:16" x14ac:dyDescent="0.25">
      <c r="B662" t="str">
        <f t="shared" si="1"/>
        <v>ACA 50 turn0.1550.01</v>
      </c>
      <c r="C662" t="s">
        <v>142</v>
      </c>
      <c r="D662">
        <v>55</v>
      </c>
      <c r="E662">
        <v>150</v>
      </c>
      <c r="F662">
        <v>0.1</v>
      </c>
      <c r="G662" t="s">
        <v>24</v>
      </c>
      <c r="H662" t="s">
        <v>23</v>
      </c>
      <c r="I662">
        <v>0.01</v>
      </c>
      <c r="J662">
        <v>4.4999999999999998E-2</v>
      </c>
      <c r="K662" t="s">
        <v>21</v>
      </c>
      <c r="L662">
        <v>35</v>
      </c>
      <c r="M662">
        <v>3.2</v>
      </c>
      <c r="N662">
        <v>19.929000000000002</v>
      </c>
      <c r="O662">
        <v>2.1717</v>
      </c>
      <c r="P662"/>
    </row>
    <row r="663" spans="2:16" x14ac:dyDescent="0.25">
      <c r="B663" t="str">
        <f t="shared" si="1"/>
        <v>ACA 50 turn1550.01</v>
      </c>
      <c r="C663" t="s">
        <v>142</v>
      </c>
      <c r="D663">
        <v>55</v>
      </c>
      <c r="E663">
        <v>150</v>
      </c>
      <c r="F663">
        <v>1</v>
      </c>
      <c r="G663" t="s">
        <v>24</v>
      </c>
      <c r="H663" t="s">
        <v>23</v>
      </c>
      <c r="I663">
        <v>0.01</v>
      </c>
      <c r="J663">
        <v>4.4999999999999998E-2</v>
      </c>
      <c r="K663" t="s">
        <v>21</v>
      </c>
      <c r="L663">
        <v>547.95000000000005</v>
      </c>
      <c r="M663">
        <v>0.83255999999999997</v>
      </c>
      <c r="N663">
        <v>547.92999999999995</v>
      </c>
      <c r="O663">
        <v>0.83182</v>
      </c>
      <c r="P663"/>
    </row>
    <row r="664" spans="2:16" x14ac:dyDescent="0.25">
      <c r="B664" t="str">
        <f t="shared" si="1"/>
        <v>ACA 50 turn10550.01</v>
      </c>
      <c r="C664" t="s">
        <v>142</v>
      </c>
      <c r="D664">
        <v>55</v>
      </c>
      <c r="E664">
        <v>150</v>
      </c>
      <c r="F664">
        <v>10</v>
      </c>
      <c r="G664" t="s">
        <v>24</v>
      </c>
      <c r="H664" t="s">
        <v>23</v>
      </c>
      <c r="I664">
        <v>0.01</v>
      </c>
      <c r="J664">
        <v>4.4999999999999998E-2</v>
      </c>
      <c r="K664" t="s">
        <v>21</v>
      </c>
      <c r="L664">
        <v>5796.4000000000005</v>
      </c>
      <c r="M664">
        <v>9.1095999999999996E-2</v>
      </c>
      <c r="N664">
        <v>5796.4000000000005</v>
      </c>
      <c r="O664">
        <v>9.0721999999999997E-2</v>
      </c>
      <c r="P664"/>
    </row>
    <row r="665" spans="2:16" x14ac:dyDescent="0.25">
      <c r="B665" t="str">
        <f t="shared" si="1"/>
        <v>ACA 50 turn100550.01</v>
      </c>
      <c r="C665" t="s">
        <v>142</v>
      </c>
      <c r="D665">
        <v>55</v>
      </c>
      <c r="E665">
        <v>150</v>
      </c>
      <c r="F665">
        <v>100</v>
      </c>
      <c r="G665" t="s">
        <v>24</v>
      </c>
      <c r="H665" t="s">
        <v>23</v>
      </c>
      <c r="I665">
        <v>0.01</v>
      </c>
      <c r="J665">
        <v>4.4999999999999998E-2</v>
      </c>
      <c r="K665" t="s">
        <v>21</v>
      </c>
      <c r="L665">
        <v>58000</v>
      </c>
      <c r="M665">
        <v>9.2312000000000002E-3</v>
      </c>
      <c r="N665">
        <v>57995</v>
      </c>
      <c r="O665">
        <v>9.0810000000000005E-3</v>
      </c>
      <c r="P665"/>
    </row>
    <row r="666" spans="2:16" x14ac:dyDescent="0.25">
      <c r="B666" t="str">
        <f t="shared" si="1"/>
        <v>ACA 50 turn0.001550.045</v>
      </c>
      <c r="C666" t="s">
        <v>142</v>
      </c>
      <c r="D666">
        <v>55</v>
      </c>
      <c r="E666">
        <v>150</v>
      </c>
      <c r="F666">
        <v>1E-3</v>
      </c>
      <c r="G666" t="s">
        <v>24</v>
      </c>
      <c r="H666" t="s">
        <v>23</v>
      </c>
      <c r="I666">
        <v>4.4999999999999998E-2</v>
      </c>
      <c r="J666">
        <v>0.1</v>
      </c>
      <c r="K666" t="s">
        <v>21</v>
      </c>
      <c r="L666">
        <v>5.6</v>
      </c>
      <c r="M666">
        <v>2</v>
      </c>
      <c r="N666">
        <v>1.1856</v>
      </c>
      <c r="O666">
        <v>2.0287999999999999</v>
      </c>
      <c r="P666"/>
    </row>
    <row r="667" spans="2:16" x14ac:dyDescent="0.25">
      <c r="B667" t="str">
        <f t="shared" si="1"/>
        <v>ACA 50 turn0.01550.045</v>
      </c>
      <c r="C667" t="s">
        <v>142</v>
      </c>
      <c r="D667">
        <v>55</v>
      </c>
      <c r="E667">
        <v>150</v>
      </c>
      <c r="F667">
        <v>0.01</v>
      </c>
      <c r="G667" t="s">
        <v>24</v>
      </c>
      <c r="H667" t="s">
        <v>23</v>
      </c>
      <c r="I667">
        <v>4.4999999999999998E-2</v>
      </c>
      <c r="J667">
        <v>0.1</v>
      </c>
      <c r="K667" t="s">
        <v>21</v>
      </c>
      <c r="L667">
        <v>5.6</v>
      </c>
      <c r="M667">
        <v>2.0278</v>
      </c>
      <c r="N667">
        <v>1.3901999999999999</v>
      </c>
      <c r="O667">
        <v>2.0278</v>
      </c>
      <c r="P667"/>
    </row>
    <row r="668" spans="2:16" x14ac:dyDescent="0.25">
      <c r="B668" t="str">
        <f t="shared" si="1"/>
        <v>ACA 50 turn0.1550.045</v>
      </c>
      <c r="C668" t="s">
        <v>142</v>
      </c>
      <c r="D668">
        <v>55</v>
      </c>
      <c r="E668">
        <v>150</v>
      </c>
      <c r="F668">
        <v>0.1</v>
      </c>
      <c r="G668" t="s">
        <v>24</v>
      </c>
      <c r="H668" t="s">
        <v>23</v>
      </c>
      <c r="I668">
        <v>4.4999999999999998E-2</v>
      </c>
      <c r="J668">
        <v>0.1</v>
      </c>
      <c r="K668" t="s">
        <v>21</v>
      </c>
      <c r="L668">
        <v>20.258000000000003</v>
      </c>
      <c r="M668">
        <v>1.9384999999999999</v>
      </c>
      <c r="N668">
        <v>20.191000000000003</v>
      </c>
      <c r="O668">
        <v>1.9384999999999999</v>
      </c>
      <c r="P668"/>
    </row>
    <row r="669" spans="2:16" x14ac:dyDescent="0.25">
      <c r="B669" t="str">
        <f t="shared" ref="B669:B719" si="2">CONCATENATE(C669,F669,D669,I669)</f>
        <v>ACA 50 turn1550.045</v>
      </c>
      <c r="C669" t="s">
        <v>142</v>
      </c>
      <c r="D669">
        <v>55</v>
      </c>
      <c r="E669">
        <v>150</v>
      </c>
      <c r="F669">
        <v>1</v>
      </c>
      <c r="G669" t="s">
        <v>24</v>
      </c>
      <c r="H669" t="s">
        <v>23</v>
      </c>
      <c r="I669">
        <v>4.4999999999999998E-2</v>
      </c>
      <c r="J669">
        <v>0.1</v>
      </c>
      <c r="K669" t="s">
        <v>21</v>
      </c>
      <c r="L669">
        <v>553.42999999999995</v>
      </c>
      <c r="M669">
        <v>0.68162</v>
      </c>
      <c r="N669">
        <v>553.41999999999996</v>
      </c>
      <c r="O669">
        <v>0.68084</v>
      </c>
      <c r="P669"/>
    </row>
    <row r="670" spans="2:16" x14ac:dyDescent="0.25">
      <c r="B670" t="str">
        <f t="shared" si="2"/>
        <v>ACA 50 turn10550.045</v>
      </c>
      <c r="C670" t="s">
        <v>142</v>
      </c>
      <c r="D670">
        <v>55</v>
      </c>
      <c r="E670">
        <v>150</v>
      </c>
      <c r="F670">
        <v>10</v>
      </c>
      <c r="G670" t="s">
        <v>24</v>
      </c>
      <c r="H670" t="s">
        <v>23</v>
      </c>
      <c r="I670">
        <v>4.4999999999999998E-2</v>
      </c>
      <c r="J670">
        <v>0.1</v>
      </c>
      <c r="K670" t="s">
        <v>21</v>
      </c>
      <c r="L670">
        <v>5797.1</v>
      </c>
      <c r="M670">
        <v>7.3472999999999997E-2</v>
      </c>
      <c r="N670">
        <v>5797.1</v>
      </c>
      <c r="O670">
        <v>7.3097999999999996E-2</v>
      </c>
      <c r="P670"/>
    </row>
    <row r="671" spans="2:16" x14ac:dyDescent="0.25">
      <c r="B671" t="str">
        <f t="shared" si="2"/>
        <v>ACA 50 turn100550.045</v>
      </c>
      <c r="C671" t="s">
        <v>142</v>
      </c>
      <c r="D671">
        <v>55</v>
      </c>
      <c r="E671">
        <v>150</v>
      </c>
      <c r="F671">
        <v>100</v>
      </c>
      <c r="G671" t="s">
        <v>24</v>
      </c>
      <c r="H671" t="s">
        <v>23</v>
      </c>
      <c r="I671">
        <v>4.4999999999999998E-2</v>
      </c>
      <c r="J671">
        <v>0.1</v>
      </c>
      <c r="K671" t="s">
        <v>21</v>
      </c>
      <c r="L671">
        <v>58000</v>
      </c>
      <c r="M671">
        <v>7.4656999999999996E-3</v>
      </c>
      <c r="N671">
        <v>57996</v>
      </c>
      <c r="O671">
        <v>7.3155E-3</v>
      </c>
      <c r="P671"/>
    </row>
    <row r="672" spans="2:16" x14ac:dyDescent="0.25">
      <c r="B672" t="str">
        <f t="shared" si="2"/>
        <v>ACA 50 turn0.001550.1</v>
      </c>
      <c r="C672" t="s">
        <v>142</v>
      </c>
      <c r="D672">
        <v>55</v>
      </c>
      <c r="E672">
        <v>150</v>
      </c>
      <c r="F672">
        <v>1E-3</v>
      </c>
      <c r="G672" t="s">
        <v>24</v>
      </c>
      <c r="H672" t="s">
        <v>23</v>
      </c>
      <c r="I672">
        <v>0.1</v>
      </c>
      <c r="J672">
        <v>1</v>
      </c>
      <c r="K672" t="s">
        <v>21</v>
      </c>
      <c r="L672">
        <v>5.6</v>
      </c>
      <c r="M672">
        <v>2</v>
      </c>
      <c r="N672">
        <v>1.1856</v>
      </c>
      <c r="O672">
        <v>2.0287999999999999</v>
      </c>
      <c r="P672"/>
    </row>
    <row r="673" spans="2:16" x14ac:dyDescent="0.25">
      <c r="B673" t="str">
        <f t="shared" si="2"/>
        <v>ACA 50 turn0.01550.1</v>
      </c>
      <c r="C673" t="s">
        <v>142</v>
      </c>
      <c r="D673">
        <v>55</v>
      </c>
      <c r="E673">
        <v>150</v>
      </c>
      <c r="F673">
        <v>0.01</v>
      </c>
      <c r="G673" t="s">
        <v>24</v>
      </c>
      <c r="H673" t="s">
        <v>23</v>
      </c>
      <c r="I673">
        <v>0.1</v>
      </c>
      <c r="J673">
        <v>1</v>
      </c>
      <c r="K673" t="s">
        <v>21</v>
      </c>
      <c r="L673">
        <v>5.6</v>
      </c>
      <c r="M673">
        <v>2.0278</v>
      </c>
      <c r="N673">
        <v>1.3901999999999999</v>
      </c>
      <c r="O673">
        <v>2.0278</v>
      </c>
      <c r="P673"/>
    </row>
    <row r="674" spans="2:16" x14ac:dyDescent="0.25">
      <c r="B674" t="str">
        <f t="shared" si="2"/>
        <v>ACA 50 turn0.1550.1</v>
      </c>
      <c r="C674" t="s">
        <v>142</v>
      </c>
      <c r="D674">
        <v>55</v>
      </c>
      <c r="E674">
        <v>150</v>
      </c>
      <c r="F674">
        <v>0.1</v>
      </c>
      <c r="G674" t="s">
        <v>24</v>
      </c>
      <c r="H674" t="s">
        <v>23</v>
      </c>
      <c r="I674">
        <v>0.1</v>
      </c>
      <c r="J674">
        <v>1</v>
      </c>
      <c r="K674" t="s">
        <v>21</v>
      </c>
      <c r="L674">
        <v>20.258000000000003</v>
      </c>
      <c r="M674">
        <v>1.9384999999999999</v>
      </c>
      <c r="N674">
        <v>20.191000000000003</v>
      </c>
      <c r="O674">
        <v>1.9384999999999999</v>
      </c>
      <c r="P674"/>
    </row>
    <row r="675" spans="2:16" x14ac:dyDescent="0.25">
      <c r="B675" t="str">
        <f t="shared" si="2"/>
        <v>ACA 50 turn1550.1</v>
      </c>
      <c r="C675" t="s">
        <v>142</v>
      </c>
      <c r="D675">
        <v>55</v>
      </c>
      <c r="E675">
        <v>150</v>
      </c>
      <c r="F675">
        <v>1</v>
      </c>
      <c r="G675" t="s">
        <v>24</v>
      </c>
      <c r="H675" t="s">
        <v>23</v>
      </c>
      <c r="I675">
        <v>0.1</v>
      </c>
      <c r="J675">
        <v>1</v>
      </c>
      <c r="K675" t="s">
        <v>21</v>
      </c>
      <c r="L675">
        <v>553.42999999999995</v>
      </c>
      <c r="M675">
        <v>0.68162</v>
      </c>
      <c r="N675">
        <v>553.41999999999996</v>
      </c>
      <c r="O675">
        <v>0.68084</v>
      </c>
      <c r="P675"/>
    </row>
    <row r="676" spans="2:16" x14ac:dyDescent="0.25">
      <c r="B676" t="str">
        <f t="shared" si="2"/>
        <v>ACA 50 turn10550.1</v>
      </c>
      <c r="C676" t="s">
        <v>142</v>
      </c>
      <c r="D676">
        <v>55</v>
      </c>
      <c r="E676">
        <v>150</v>
      </c>
      <c r="F676">
        <v>10</v>
      </c>
      <c r="G676" t="s">
        <v>24</v>
      </c>
      <c r="H676" t="s">
        <v>23</v>
      </c>
      <c r="I676">
        <v>0.1</v>
      </c>
      <c r="J676">
        <v>1</v>
      </c>
      <c r="K676" t="s">
        <v>21</v>
      </c>
      <c r="L676">
        <v>5797.1</v>
      </c>
      <c r="M676">
        <v>7.3472999999999997E-2</v>
      </c>
      <c r="N676">
        <v>5797.1</v>
      </c>
      <c r="O676">
        <v>7.3097999999999996E-2</v>
      </c>
      <c r="P676"/>
    </row>
    <row r="677" spans="2:16" x14ac:dyDescent="0.25">
      <c r="B677" t="str">
        <f t="shared" si="2"/>
        <v>ACA 50 turn100550.1</v>
      </c>
      <c r="C677" t="s">
        <v>142</v>
      </c>
      <c r="D677">
        <v>55</v>
      </c>
      <c r="E677">
        <v>150</v>
      </c>
      <c r="F677">
        <v>100</v>
      </c>
      <c r="G677" t="s">
        <v>24</v>
      </c>
      <c r="H677" t="s">
        <v>23</v>
      </c>
      <c r="I677">
        <v>0.1</v>
      </c>
      <c r="J677">
        <v>1</v>
      </c>
      <c r="K677" t="s">
        <v>21</v>
      </c>
      <c r="L677">
        <v>58000</v>
      </c>
      <c r="M677">
        <v>7.4656999999999996E-3</v>
      </c>
      <c r="N677">
        <v>57996</v>
      </c>
      <c r="O677">
        <v>7.3155E-3</v>
      </c>
      <c r="P677"/>
    </row>
    <row r="678" spans="2:16" x14ac:dyDescent="0.25">
      <c r="B678" t="str">
        <f t="shared" si="2"/>
        <v>ACA 50 turn0.001551</v>
      </c>
      <c r="C678" t="s">
        <v>142</v>
      </c>
      <c r="D678">
        <v>55</v>
      </c>
      <c r="E678">
        <v>150</v>
      </c>
      <c r="F678">
        <v>1E-3</v>
      </c>
      <c r="G678" t="s">
        <v>24</v>
      </c>
      <c r="H678" t="s">
        <v>23</v>
      </c>
      <c r="I678">
        <v>1</v>
      </c>
      <c r="J678">
        <v>5</v>
      </c>
      <c r="K678" t="s">
        <v>21</v>
      </c>
      <c r="L678">
        <v>53</v>
      </c>
      <c r="M678">
        <v>4</v>
      </c>
      <c r="N678">
        <v>52.066000000000003</v>
      </c>
      <c r="O678">
        <v>3.9904999999999999</v>
      </c>
      <c r="P678"/>
    </row>
    <row r="679" spans="2:16" x14ac:dyDescent="0.25">
      <c r="B679" t="str">
        <f t="shared" si="2"/>
        <v>ACA 50 turn0.01551</v>
      </c>
      <c r="C679" t="s">
        <v>142</v>
      </c>
      <c r="D679">
        <v>55</v>
      </c>
      <c r="E679">
        <v>150</v>
      </c>
      <c r="F679">
        <v>0.01</v>
      </c>
      <c r="G679" t="s">
        <v>24</v>
      </c>
      <c r="H679" t="s">
        <v>23</v>
      </c>
      <c r="I679">
        <v>1</v>
      </c>
      <c r="J679">
        <v>5</v>
      </c>
      <c r="K679" t="s">
        <v>21</v>
      </c>
      <c r="L679">
        <v>53</v>
      </c>
      <c r="M679">
        <v>3.9901</v>
      </c>
      <c r="N679">
        <v>52.14</v>
      </c>
      <c r="O679">
        <v>3.9902000000000002</v>
      </c>
      <c r="P679"/>
    </row>
    <row r="680" spans="2:16" x14ac:dyDescent="0.25">
      <c r="B680" t="str">
        <f t="shared" si="2"/>
        <v>ACA 50 turn0.1551</v>
      </c>
      <c r="C680" t="s">
        <v>142</v>
      </c>
      <c r="D680">
        <v>55</v>
      </c>
      <c r="E680">
        <v>150</v>
      </c>
      <c r="F680">
        <v>0.1</v>
      </c>
      <c r="G680" t="s">
        <v>24</v>
      </c>
      <c r="H680" t="s">
        <v>23</v>
      </c>
      <c r="I680">
        <v>1</v>
      </c>
      <c r="J680">
        <v>5</v>
      </c>
      <c r="K680" t="s">
        <v>21</v>
      </c>
      <c r="L680">
        <v>60.323999999999998</v>
      </c>
      <c r="M680">
        <v>3.9531000000000001</v>
      </c>
      <c r="N680">
        <v>60.241</v>
      </c>
      <c r="O680">
        <v>3.9531999999999998</v>
      </c>
      <c r="P680"/>
    </row>
    <row r="681" spans="2:16" x14ac:dyDescent="0.25">
      <c r="B681" t="str">
        <f t="shared" si="2"/>
        <v>ACA 50 turn1551</v>
      </c>
      <c r="C681" t="s">
        <v>142</v>
      </c>
      <c r="D681">
        <v>55</v>
      </c>
      <c r="E681">
        <v>150</v>
      </c>
      <c r="F681">
        <v>1</v>
      </c>
      <c r="G681" t="s">
        <v>24</v>
      </c>
      <c r="H681" t="s">
        <v>23</v>
      </c>
      <c r="I681">
        <v>1</v>
      </c>
      <c r="J681">
        <v>5</v>
      </c>
      <c r="K681" t="s">
        <v>21</v>
      </c>
      <c r="L681">
        <v>506.65999999999997</v>
      </c>
      <c r="M681">
        <v>2.4344999999999999</v>
      </c>
      <c r="N681">
        <v>506.56</v>
      </c>
      <c r="O681">
        <v>2.4338000000000002</v>
      </c>
      <c r="P681"/>
    </row>
    <row r="682" spans="2:16" x14ac:dyDescent="0.25">
      <c r="B682" t="str">
        <f t="shared" si="2"/>
        <v>ACA 50 turn10551</v>
      </c>
      <c r="C682" t="s">
        <v>142</v>
      </c>
      <c r="D682">
        <v>55</v>
      </c>
      <c r="E682">
        <v>150</v>
      </c>
      <c r="F682">
        <v>10</v>
      </c>
      <c r="G682" t="s">
        <v>24</v>
      </c>
      <c r="H682" t="s">
        <v>23</v>
      </c>
      <c r="I682">
        <v>1</v>
      </c>
      <c r="J682">
        <v>5</v>
      </c>
      <c r="K682" t="s">
        <v>21</v>
      </c>
      <c r="L682">
        <v>5789</v>
      </c>
      <c r="M682">
        <v>0.31673000000000001</v>
      </c>
      <c r="N682">
        <v>5789</v>
      </c>
      <c r="O682">
        <v>0.31608000000000003</v>
      </c>
      <c r="P682"/>
    </row>
    <row r="683" spans="2:16" x14ac:dyDescent="0.25">
      <c r="B683" t="str">
        <f t="shared" si="2"/>
        <v>ACA 50 turn100551</v>
      </c>
      <c r="C683" t="s">
        <v>142</v>
      </c>
      <c r="D683">
        <v>55</v>
      </c>
      <c r="E683">
        <v>150</v>
      </c>
      <c r="F683">
        <v>100</v>
      </c>
      <c r="G683" t="s">
        <v>24</v>
      </c>
      <c r="H683" t="s">
        <v>23</v>
      </c>
      <c r="I683">
        <v>1</v>
      </c>
      <c r="J683">
        <v>5</v>
      </c>
      <c r="K683" t="s">
        <v>21</v>
      </c>
      <c r="L683">
        <v>57999</v>
      </c>
      <c r="M683">
        <v>3.1987000000000002E-2</v>
      </c>
      <c r="N683">
        <v>57983</v>
      </c>
      <c r="O683">
        <v>3.1723000000000001E-2</v>
      </c>
      <c r="P683"/>
    </row>
    <row r="684" spans="2:16" x14ac:dyDescent="0.25">
      <c r="B684" t="str">
        <f t="shared" si="2"/>
        <v>ACA 50 turn0.001555</v>
      </c>
      <c r="C684" t="s">
        <v>142</v>
      </c>
      <c r="D684">
        <v>55</v>
      </c>
      <c r="E684">
        <v>150</v>
      </c>
      <c r="F684">
        <v>1E-3</v>
      </c>
      <c r="G684" t="s">
        <v>24</v>
      </c>
      <c r="H684" t="s">
        <v>23</v>
      </c>
      <c r="I684">
        <v>5</v>
      </c>
      <c r="J684">
        <v>10</v>
      </c>
      <c r="K684" t="s">
        <v>21</v>
      </c>
      <c r="L684">
        <v>290</v>
      </c>
      <c r="M684">
        <v>15</v>
      </c>
      <c r="N684">
        <v>286.95999999999998</v>
      </c>
      <c r="O684">
        <v>14.567</v>
      </c>
      <c r="P684"/>
    </row>
    <row r="685" spans="2:16" x14ac:dyDescent="0.25">
      <c r="B685" t="str">
        <f t="shared" si="2"/>
        <v>ACA 50 turn0.01555</v>
      </c>
      <c r="C685" t="s">
        <v>142</v>
      </c>
      <c r="D685">
        <v>55</v>
      </c>
      <c r="E685">
        <v>150</v>
      </c>
      <c r="F685">
        <v>0.01</v>
      </c>
      <c r="G685" t="s">
        <v>24</v>
      </c>
      <c r="H685" t="s">
        <v>23</v>
      </c>
      <c r="I685">
        <v>5</v>
      </c>
      <c r="J685">
        <v>10</v>
      </c>
      <c r="K685" t="s">
        <v>21</v>
      </c>
      <c r="L685">
        <v>290</v>
      </c>
      <c r="M685">
        <v>14.568</v>
      </c>
      <c r="N685">
        <v>286.96999999999997</v>
      </c>
      <c r="O685">
        <v>14.567</v>
      </c>
      <c r="P685"/>
    </row>
    <row r="686" spans="2:16" x14ac:dyDescent="0.25">
      <c r="B686" t="str">
        <f t="shared" si="2"/>
        <v>ACA 50 turn0.1555</v>
      </c>
      <c r="C686" t="s">
        <v>142</v>
      </c>
      <c r="D686">
        <v>55</v>
      </c>
      <c r="E686">
        <v>150</v>
      </c>
      <c r="F686">
        <v>0.1</v>
      </c>
      <c r="G686" t="s">
        <v>24</v>
      </c>
      <c r="H686" t="s">
        <v>23</v>
      </c>
      <c r="I686">
        <v>5</v>
      </c>
      <c r="J686">
        <v>10</v>
      </c>
      <c r="K686" t="s">
        <v>21</v>
      </c>
      <c r="L686">
        <v>290</v>
      </c>
      <c r="M686">
        <v>14.558999999999999</v>
      </c>
      <c r="N686">
        <v>289</v>
      </c>
      <c r="O686">
        <v>14.558</v>
      </c>
      <c r="P686"/>
    </row>
    <row r="687" spans="2:16" x14ac:dyDescent="0.25">
      <c r="B687" t="str">
        <f t="shared" si="2"/>
        <v>ACA 50 turn1555</v>
      </c>
      <c r="C687" t="s">
        <v>142</v>
      </c>
      <c r="D687">
        <v>55</v>
      </c>
      <c r="E687">
        <v>150</v>
      </c>
      <c r="F687">
        <v>1</v>
      </c>
      <c r="G687" t="s">
        <v>24</v>
      </c>
      <c r="H687" t="s">
        <v>23</v>
      </c>
      <c r="I687">
        <v>5</v>
      </c>
      <c r="J687">
        <v>10</v>
      </c>
      <c r="K687" t="s">
        <v>21</v>
      </c>
      <c r="L687">
        <v>476.92</v>
      </c>
      <c r="M687">
        <v>13.752000000000001</v>
      </c>
      <c r="N687">
        <v>476.94</v>
      </c>
      <c r="O687">
        <v>13.747999999999999</v>
      </c>
      <c r="P687"/>
    </row>
    <row r="688" spans="2:16" x14ac:dyDescent="0.25">
      <c r="B688" t="str">
        <f t="shared" si="2"/>
        <v>ACA 50 turn10555</v>
      </c>
      <c r="C688" t="s">
        <v>142</v>
      </c>
      <c r="D688">
        <v>55</v>
      </c>
      <c r="E688">
        <v>150</v>
      </c>
      <c r="F688">
        <v>10</v>
      </c>
      <c r="G688" t="s">
        <v>24</v>
      </c>
      <c r="H688" t="s">
        <v>23</v>
      </c>
      <c r="I688">
        <v>5</v>
      </c>
      <c r="J688">
        <v>10</v>
      </c>
      <c r="K688" t="s">
        <v>21</v>
      </c>
      <c r="L688">
        <v>5667.3</v>
      </c>
      <c r="M688">
        <v>4.2563000000000004</v>
      </c>
      <c r="N688">
        <v>5667.5</v>
      </c>
      <c r="O688">
        <v>4.2488999999999999</v>
      </c>
      <c r="P688"/>
    </row>
    <row r="689" spans="2:16" x14ac:dyDescent="0.25">
      <c r="B689" t="str">
        <f t="shared" si="2"/>
        <v>ACA 50 turn100555</v>
      </c>
      <c r="C689" t="s">
        <v>142</v>
      </c>
      <c r="D689">
        <v>55</v>
      </c>
      <c r="E689">
        <v>150</v>
      </c>
      <c r="F689">
        <v>100</v>
      </c>
      <c r="G689" t="s">
        <v>24</v>
      </c>
      <c r="H689" t="s">
        <v>23</v>
      </c>
      <c r="I689">
        <v>5</v>
      </c>
      <c r="J689">
        <v>10</v>
      </c>
      <c r="K689" t="s">
        <v>21</v>
      </c>
      <c r="L689">
        <v>57986</v>
      </c>
      <c r="M689">
        <v>0.45012000000000002</v>
      </c>
      <c r="N689">
        <v>57777</v>
      </c>
      <c r="O689">
        <v>0.44684000000000001</v>
      </c>
      <c r="P689"/>
    </row>
    <row r="690" spans="2:16" x14ac:dyDescent="0.25">
      <c r="B690" t="str">
        <f t="shared" si="2"/>
        <v>ACA 50 turn0.011500.045</v>
      </c>
      <c r="C690" t="s">
        <v>142</v>
      </c>
      <c r="D690">
        <v>150</v>
      </c>
      <c r="E690">
        <v>550</v>
      </c>
      <c r="F690">
        <v>0.01</v>
      </c>
      <c r="G690" t="s">
        <v>24</v>
      </c>
      <c r="H690" t="s">
        <v>23</v>
      </c>
      <c r="I690">
        <v>4.4999999999999998E-2</v>
      </c>
      <c r="J690">
        <v>0.1</v>
      </c>
      <c r="K690" t="s">
        <v>21</v>
      </c>
      <c r="L690">
        <v>45</v>
      </c>
      <c r="M690">
        <v>2</v>
      </c>
      <c r="N690">
        <v>44.316000000000003</v>
      </c>
      <c r="O690">
        <v>1.9954000000000001</v>
      </c>
      <c r="P690"/>
    </row>
    <row r="691" spans="2:16" x14ac:dyDescent="0.25">
      <c r="B691" t="str">
        <f t="shared" si="2"/>
        <v>ACA 50 turn0.11500.045</v>
      </c>
      <c r="C691" t="s">
        <v>142</v>
      </c>
      <c r="D691">
        <v>150</v>
      </c>
      <c r="E691">
        <v>550</v>
      </c>
      <c r="F691">
        <v>0.1</v>
      </c>
      <c r="G691" t="s">
        <v>24</v>
      </c>
      <c r="H691" t="s">
        <v>23</v>
      </c>
      <c r="I691">
        <v>4.4999999999999998E-2</v>
      </c>
      <c r="J691">
        <v>0.1</v>
      </c>
      <c r="K691" t="s">
        <v>21</v>
      </c>
      <c r="L691">
        <v>50.561999999999998</v>
      </c>
      <c r="M691">
        <v>1.9870000000000001</v>
      </c>
      <c r="N691">
        <v>50.393999999999998</v>
      </c>
      <c r="O691">
        <v>1.9870000000000001</v>
      </c>
      <c r="P691"/>
    </row>
    <row r="692" spans="2:16" x14ac:dyDescent="0.25">
      <c r="B692" t="str">
        <f t="shared" si="2"/>
        <v>ACA 50 turn11500.045</v>
      </c>
      <c r="C692" t="s">
        <v>142</v>
      </c>
      <c r="D692">
        <v>150</v>
      </c>
      <c r="E692">
        <v>550</v>
      </c>
      <c r="F692">
        <v>1</v>
      </c>
      <c r="G692" t="s">
        <v>24</v>
      </c>
      <c r="H692" t="s">
        <v>23</v>
      </c>
      <c r="I692">
        <v>4.4999999999999998E-2</v>
      </c>
      <c r="J692">
        <v>0.1</v>
      </c>
      <c r="K692" t="s">
        <v>21</v>
      </c>
      <c r="L692">
        <v>446.98</v>
      </c>
      <c r="M692">
        <v>1.5166999999999999</v>
      </c>
      <c r="N692">
        <v>446.68</v>
      </c>
      <c r="O692">
        <v>1.5163</v>
      </c>
      <c r="P692"/>
    </row>
    <row r="693" spans="2:16" x14ac:dyDescent="0.25">
      <c r="B693" t="str">
        <f t="shared" si="2"/>
        <v>ACA 50 turn101500.045</v>
      </c>
      <c r="C693" t="s">
        <v>142</v>
      </c>
      <c r="D693">
        <v>150</v>
      </c>
      <c r="E693">
        <v>550</v>
      </c>
      <c r="F693">
        <v>10</v>
      </c>
      <c r="G693" t="s">
        <v>24</v>
      </c>
      <c r="H693" t="s">
        <v>23</v>
      </c>
      <c r="I693">
        <v>4.4999999999999998E-2</v>
      </c>
      <c r="J693">
        <v>0.1</v>
      </c>
      <c r="K693" t="s">
        <v>21</v>
      </c>
      <c r="L693">
        <v>5772.3</v>
      </c>
      <c r="M693">
        <v>0.25355</v>
      </c>
      <c r="N693">
        <v>5772.2000000000007</v>
      </c>
      <c r="O693">
        <v>0.25286999999999998</v>
      </c>
      <c r="P693"/>
    </row>
    <row r="694" spans="2:16" x14ac:dyDescent="0.25">
      <c r="B694" t="str">
        <f t="shared" si="2"/>
        <v>ACA 50 turn1001500.045</v>
      </c>
      <c r="C694" t="s">
        <v>142</v>
      </c>
      <c r="D694">
        <v>150</v>
      </c>
      <c r="E694">
        <v>550</v>
      </c>
      <c r="F694">
        <v>100</v>
      </c>
      <c r="G694" t="s">
        <v>24</v>
      </c>
      <c r="H694" t="s">
        <v>23</v>
      </c>
      <c r="I694">
        <v>4.4999999999999998E-2</v>
      </c>
      <c r="J694">
        <v>0.1</v>
      </c>
      <c r="K694" t="s">
        <v>21</v>
      </c>
      <c r="L694">
        <v>57997</v>
      </c>
      <c r="M694">
        <v>2.5829000000000001E-2</v>
      </c>
      <c r="N694">
        <v>57997</v>
      </c>
      <c r="O694">
        <v>2.5548999999999999E-2</v>
      </c>
      <c r="P694"/>
    </row>
    <row r="695" spans="2:16" x14ac:dyDescent="0.25">
      <c r="B695" t="str">
        <f t="shared" si="2"/>
        <v>ACA 50 turn0.011500.1</v>
      </c>
      <c r="C695" t="s">
        <v>142</v>
      </c>
      <c r="D695">
        <v>150</v>
      </c>
      <c r="E695">
        <v>550</v>
      </c>
      <c r="F695">
        <v>0.01</v>
      </c>
      <c r="G695" t="s">
        <v>24</v>
      </c>
      <c r="H695" t="s">
        <v>23</v>
      </c>
      <c r="I695">
        <v>0.1</v>
      </c>
      <c r="J695">
        <v>1</v>
      </c>
      <c r="K695" t="s">
        <v>21</v>
      </c>
      <c r="L695">
        <v>55</v>
      </c>
      <c r="M695">
        <v>2.1</v>
      </c>
      <c r="N695">
        <v>54.127000000000002</v>
      </c>
      <c r="O695">
        <v>2.0510000000000002</v>
      </c>
      <c r="P695"/>
    </row>
    <row r="696" spans="2:16" x14ac:dyDescent="0.25">
      <c r="B696" t="str">
        <f t="shared" si="2"/>
        <v>ACA 50 turn0.11500.1</v>
      </c>
      <c r="C696" t="s">
        <v>142</v>
      </c>
      <c r="D696">
        <v>150</v>
      </c>
      <c r="E696">
        <v>550</v>
      </c>
      <c r="F696">
        <v>0.1</v>
      </c>
      <c r="G696" t="s">
        <v>24</v>
      </c>
      <c r="H696" t="s">
        <v>23</v>
      </c>
      <c r="I696">
        <v>0.1</v>
      </c>
      <c r="J696">
        <v>1</v>
      </c>
      <c r="K696" t="s">
        <v>21</v>
      </c>
      <c r="L696">
        <v>60.070999999999998</v>
      </c>
      <c r="M696">
        <v>2.0430000000000001</v>
      </c>
      <c r="N696">
        <v>59.879999999999995</v>
      </c>
      <c r="O696">
        <v>2.0430999999999999</v>
      </c>
      <c r="P696"/>
    </row>
    <row r="697" spans="2:16" x14ac:dyDescent="0.25">
      <c r="B697" t="str">
        <f t="shared" si="2"/>
        <v>ACA 50 turn11500.1</v>
      </c>
      <c r="C697" t="s">
        <v>142</v>
      </c>
      <c r="D697">
        <v>150</v>
      </c>
      <c r="E697">
        <v>550</v>
      </c>
      <c r="F697">
        <v>1</v>
      </c>
      <c r="G697" t="s">
        <v>24</v>
      </c>
      <c r="H697" t="s">
        <v>23</v>
      </c>
      <c r="I697">
        <v>0.1</v>
      </c>
      <c r="J697">
        <v>1</v>
      </c>
      <c r="K697" t="s">
        <v>21</v>
      </c>
      <c r="L697">
        <v>446.4</v>
      </c>
      <c r="M697">
        <v>1.5833999999999999</v>
      </c>
      <c r="N697">
        <v>446.09</v>
      </c>
      <c r="O697">
        <v>1.5831</v>
      </c>
      <c r="P697"/>
    </row>
    <row r="698" spans="2:16" x14ac:dyDescent="0.25">
      <c r="B698" t="str">
        <f t="shared" si="2"/>
        <v>ACA 50 turn101500.1</v>
      </c>
      <c r="C698" t="s">
        <v>142</v>
      </c>
      <c r="D698">
        <v>150</v>
      </c>
      <c r="E698">
        <v>550</v>
      </c>
      <c r="F698">
        <v>10</v>
      </c>
      <c r="G698" t="s">
        <v>24</v>
      </c>
      <c r="H698" t="s">
        <v>23</v>
      </c>
      <c r="I698">
        <v>0.1</v>
      </c>
      <c r="J698">
        <v>1</v>
      </c>
      <c r="K698" t="s">
        <v>21</v>
      </c>
      <c r="L698">
        <v>5770.8</v>
      </c>
      <c r="M698">
        <v>0.27062999999999998</v>
      </c>
      <c r="N698">
        <v>5770.8</v>
      </c>
      <c r="O698">
        <v>0.26995000000000002</v>
      </c>
      <c r="P698"/>
    </row>
    <row r="699" spans="2:16" x14ac:dyDescent="0.25">
      <c r="B699" t="str">
        <f t="shared" si="2"/>
        <v>ACA 50 turn1001500.1</v>
      </c>
      <c r="C699" t="s">
        <v>142</v>
      </c>
      <c r="D699">
        <v>150</v>
      </c>
      <c r="E699">
        <v>550</v>
      </c>
      <c r="F699">
        <v>100</v>
      </c>
      <c r="G699" t="s">
        <v>24</v>
      </c>
      <c r="H699" t="s">
        <v>23</v>
      </c>
      <c r="I699">
        <v>0.1</v>
      </c>
      <c r="J699">
        <v>1</v>
      </c>
      <c r="K699" t="s">
        <v>21</v>
      </c>
      <c r="L699">
        <v>57997</v>
      </c>
      <c r="M699">
        <v>2.7576E-2</v>
      </c>
      <c r="N699">
        <v>57997</v>
      </c>
      <c r="O699">
        <v>2.7296000000000001E-2</v>
      </c>
      <c r="P699"/>
    </row>
    <row r="700" spans="2:16" x14ac:dyDescent="0.25">
      <c r="B700" t="str">
        <f t="shared" si="2"/>
        <v>ACA 50 turn0.011501</v>
      </c>
      <c r="C700" t="s">
        <v>142</v>
      </c>
      <c r="D700">
        <v>150</v>
      </c>
      <c r="E700">
        <v>550</v>
      </c>
      <c r="F700">
        <v>0.01</v>
      </c>
      <c r="G700" t="s">
        <v>24</v>
      </c>
      <c r="H700" t="s">
        <v>23</v>
      </c>
      <c r="I700">
        <v>1</v>
      </c>
      <c r="J700">
        <v>5</v>
      </c>
      <c r="K700" t="s">
        <v>21</v>
      </c>
      <c r="L700">
        <v>360</v>
      </c>
      <c r="M700">
        <v>17</v>
      </c>
      <c r="N700">
        <v>114.69</v>
      </c>
      <c r="O700">
        <v>17.436</v>
      </c>
      <c r="P700"/>
    </row>
    <row r="701" spans="2:16" x14ac:dyDescent="0.25">
      <c r="B701" t="str">
        <f t="shared" si="2"/>
        <v>ACA 50 turn0.11501</v>
      </c>
      <c r="C701" t="s">
        <v>142</v>
      </c>
      <c r="D701">
        <v>150</v>
      </c>
      <c r="E701">
        <v>550</v>
      </c>
      <c r="F701">
        <v>0.1</v>
      </c>
      <c r="G701" t="s">
        <v>24</v>
      </c>
      <c r="H701" t="s">
        <v>23</v>
      </c>
      <c r="I701">
        <v>1</v>
      </c>
      <c r="J701">
        <v>5</v>
      </c>
      <c r="K701" t="s">
        <v>21</v>
      </c>
      <c r="L701">
        <v>360</v>
      </c>
      <c r="M701">
        <v>17.434000000000001</v>
      </c>
      <c r="N701">
        <v>115.77000000000001</v>
      </c>
      <c r="O701">
        <v>17.434000000000001</v>
      </c>
      <c r="P701"/>
    </row>
    <row r="702" spans="2:16" x14ac:dyDescent="0.25">
      <c r="B702" t="str">
        <f t="shared" si="2"/>
        <v>ACA 50 turn11501</v>
      </c>
      <c r="C702" t="s">
        <v>142</v>
      </c>
      <c r="D702">
        <v>150</v>
      </c>
      <c r="E702">
        <v>550</v>
      </c>
      <c r="F702">
        <v>1</v>
      </c>
      <c r="G702" t="s">
        <v>24</v>
      </c>
      <c r="H702" t="s">
        <v>23</v>
      </c>
      <c r="I702">
        <v>1</v>
      </c>
      <c r="J702">
        <v>5</v>
      </c>
      <c r="K702" t="s">
        <v>21</v>
      </c>
      <c r="L702">
        <v>360</v>
      </c>
      <c r="M702">
        <v>17.326000000000001</v>
      </c>
      <c r="N702">
        <v>191.97</v>
      </c>
      <c r="O702">
        <v>17.327000000000002</v>
      </c>
      <c r="P702"/>
    </row>
    <row r="703" spans="2:16" x14ac:dyDescent="0.25">
      <c r="B703" t="str">
        <f t="shared" si="2"/>
        <v>ACA 50 turn101501</v>
      </c>
      <c r="C703" t="s">
        <v>142</v>
      </c>
      <c r="D703">
        <v>150</v>
      </c>
      <c r="E703">
        <v>550</v>
      </c>
      <c r="F703">
        <v>10</v>
      </c>
      <c r="G703" t="s">
        <v>24</v>
      </c>
      <c r="H703" t="s">
        <v>23</v>
      </c>
      <c r="I703">
        <v>1</v>
      </c>
      <c r="J703">
        <v>5</v>
      </c>
      <c r="K703" t="s">
        <v>21</v>
      </c>
      <c r="L703">
        <v>4575.2000000000007</v>
      </c>
      <c r="M703">
        <v>12.238</v>
      </c>
      <c r="N703">
        <v>4574.7000000000007</v>
      </c>
      <c r="O703">
        <v>12.238</v>
      </c>
      <c r="P703"/>
    </row>
    <row r="704" spans="2:16" x14ac:dyDescent="0.25">
      <c r="B704" t="str">
        <f t="shared" si="2"/>
        <v>ACA 50 turn1001501</v>
      </c>
      <c r="C704" t="s">
        <v>142</v>
      </c>
      <c r="D704">
        <v>150</v>
      </c>
      <c r="E704">
        <v>550</v>
      </c>
      <c r="F704">
        <v>100</v>
      </c>
      <c r="G704" t="s">
        <v>24</v>
      </c>
      <c r="H704" t="s">
        <v>23</v>
      </c>
      <c r="I704">
        <v>1</v>
      </c>
      <c r="J704">
        <v>5</v>
      </c>
      <c r="K704" t="s">
        <v>21</v>
      </c>
      <c r="L704">
        <v>57786</v>
      </c>
      <c r="M704">
        <v>1.8554999999999999</v>
      </c>
      <c r="N704">
        <v>57786</v>
      </c>
      <c r="O704">
        <v>1.8551</v>
      </c>
      <c r="P704"/>
    </row>
    <row r="705" spans="2:16" x14ac:dyDescent="0.25">
      <c r="B705" t="str">
        <f t="shared" si="2"/>
        <v>ACA 50 turn0.015500.045</v>
      </c>
      <c r="C705" t="s">
        <v>142</v>
      </c>
      <c r="D705">
        <v>550</v>
      </c>
      <c r="E705">
        <v>1025</v>
      </c>
      <c r="F705">
        <v>0.01</v>
      </c>
      <c r="G705" t="s">
        <v>24</v>
      </c>
      <c r="H705" t="s">
        <v>23</v>
      </c>
      <c r="I705">
        <v>4.4999999999999998E-2</v>
      </c>
      <c r="J705">
        <v>0.1</v>
      </c>
      <c r="K705" t="s">
        <v>21</v>
      </c>
      <c r="L705">
        <v>140</v>
      </c>
      <c r="M705">
        <v>2.1</v>
      </c>
      <c r="N705">
        <v>138.65</v>
      </c>
      <c r="O705">
        <v>2.0895000000000001</v>
      </c>
      <c r="P705"/>
    </row>
    <row r="706" spans="2:16" x14ac:dyDescent="0.25">
      <c r="B706" t="str">
        <f t="shared" si="2"/>
        <v>ACA 50 turn0.15500.045</v>
      </c>
      <c r="C706" t="s">
        <v>142</v>
      </c>
      <c r="D706">
        <v>550</v>
      </c>
      <c r="E706">
        <v>1025</v>
      </c>
      <c r="F706">
        <v>0.1</v>
      </c>
      <c r="G706" t="s">
        <v>24</v>
      </c>
      <c r="H706" t="s">
        <v>23</v>
      </c>
      <c r="I706">
        <v>4.4999999999999998E-2</v>
      </c>
      <c r="J706">
        <v>0.1</v>
      </c>
      <c r="K706" t="s">
        <v>21</v>
      </c>
      <c r="L706">
        <v>140.63999999999999</v>
      </c>
      <c r="M706">
        <v>2.0886999999999998</v>
      </c>
      <c r="N706">
        <v>140.53</v>
      </c>
      <c r="O706">
        <v>2.0884</v>
      </c>
      <c r="P706"/>
    </row>
    <row r="707" spans="2:16" x14ac:dyDescent="0.25">
      <c r="B707" t="str">
        <f t="shared" si="2"/>
        <v>ACA 50 turn15500.045</v>
      </c>
      <c r="C707" t="s">
        <v>142</v>
      </c>
      <c r="D707">
        <v>550</v>
      </c>
      <c r="E707">
        <v>1025</v>
      </c>
      <c r="F707">
        <v>1</v>
      </c>
      <c r="G707" t="s">
        <v>24</v>
      </c>
      <c r="H707" t="s">
        <v>23</v>
      </c>
      <c r="I707">
        <v>4.4999999999999998E-2</v>
      </c>
      <c r="J707">
        <v>0.1</v>
      </c>
      <c r="K707" t="s">
        <v>21</v>
      </c>
      <c r="L707">
        <v>323.53999999999996</v>
      </c>
      <c r="M707">
        <v>1.9815</v>
      </c>
      <c r="N707">
        <v>323.39</v>
      </c>
      <c r="O707">
        <v>1.9801</v>
      </c>
      <c r="P707"/>
    </row>
    <row r="708" spans="2:16" x14ac:dyDescent="0.25">
      <c r="B708" t="str">
        <f t="shared" si="2"/>
        <v>ACA 50 turn105500.045</v>
      </c>
      <c r="C708" t="s">
        <v>142</v>
      </c>
      <c r="D708">
        <v>550</v>
      </c>
      <c r="E708">
        <v>1025</v>
      </c>
      <c r="F708">
        <v>10</v>
      </c>
      <c r="G708" t="s">
        <v>24</v>
      </c>
      <c r="H708" t="s">
        <v>23</v>
      </c>
      <c r="I708">
        <v>4.4999999999999998E-2</v>
      </c>
      <c r="J708">
        <v>0.1</v>
      </c>
      <c r="K708" t="s">
        <v>21</v>
      </c>
      <c r="L708">
        <v>5603.6</v>
      </c>
      <c r="M708">
        <v>0.61563999999999997</v>
      </c>
      <c r="N708">
        <v>5604.4000000000005</v>
      </c>
      <c r="O708">
        <v>0.61248000000000002</v>
      </c>
      <c r="P708"/>
    </row>
    <row r="709" spans="2:16" x14ac:dyDescent="0.25">
      <c r="B709" t="str">
        <f t="shared" si="2"/>
        <v>ACA 50 turn1005500.045</v>
      </c>
      <c r="C709" t="s">
        <v>142</v>
      </c>
      <c r="D709">
        <v>550</v>
      </c>
      <c r="E709">
        <v>1025</v>
      </c>
      <c r="F709">
        <v>100</v>
      </c>
      <c r="G709" t="s">
        <v>24</v>
      </c>
      <c r="H709" t="s">
        <v>23</v>
      </c>
      <c r="I709">
        <v>4.4999999999999998E-2</v>
      </c>
      <c r="J709">
        <v>0.1</v>
      </c>
      <c r="K709" t="s">
        <v>21</v>
      </c>
      <c r="L709">
        <v>57979</v>
      </c>
      <c r="M709">
        <v>6.5636E-2</v>
      </c>
      <c r="N709">
        <v>57979</v>
      </c>
      <c r="O709">
        <v>6.4243999999999996E-2</v>
      </c>
      <c r="P709"/>
    </row>
    <row r="710" spans="2:16" x14ac:dyDescent="0.25">
      <c r="B710" t="str">
        <f t="shared" si="2"/>
        <v>ACA 50 turn0.015500.1</v>
      </c>
      <c r="C710" t="s">
        <v>142</v>
      </c>
      <c r="D710">
        <v>550</v>
      </c>
      <c r="E710">
        <v>1025</v>
      </c>
      <c r="F710">
        <v>0.01</v>
      </c>
      <c r="G710" t="s">
        <v>24</v>
      </c>
      <c r="H710" t="s">
        <v>23</v>
      </c>
      <c r="I710">
        <v>0.1</v>
      </c>
      <c r="J710">
        <v>1</v>
      </c>
      <c r="K710" t="s">
        <v>21</v>
      </c>
      <c r="L710">
        <v>160</v>
      </c>
      <c r="M710">
        <v>2.2000000000000002</v>
      </c>
      <c r="N710">
        <v>154.57</v>
      </c>
      <c r="O710">
        <v>2.1551</v>
      </c>
      <c r="P710"/>
    </row>
    <row r="711" spans="2:16" x14ac:dyDescent="0.25">
      <c r="B711" t="str">
        <f t="shared" si="2"/>
        <v>ACA 50 turn0.15500.1</v>
      </c>
      <c r="C711" t="s">
        <v>142</v>
      </c>
      <c r="D711">
        <v>550</v>
      </c>
      <c r="E711">
        <v>1025</v>
      </c>
      <c r="F711">
        <v>0.1</v>
      </c>
      <c r="G711" t="s">
        <v>24</v>
      </c>
      <c r="H711" t="s">
        <v>23</v>
      </c>
      <c r="I711">
        <v>0.1</v>
      </c>
      <c r="J711">
        <v>1</v>
      </c>
      <c r="K711" t="s">
        <v>21</v>
      </c>
      <c r="L711">
        <v>160</v>
      </c>
      <c r="M711">
        <v>2.1543000000000001</v>
      </c>
      <c r="N711">
        <v>156.41999999999999</v>
      </c>
      <c r="O711">
        <v>2.1539999999999999</v>
      </c>
      <c r="P711"/>
    </row>
    <row r="712" spans="2:16" x14ac:dyDescent="0.25">
      <c r="B712" t="str">
        <f t="shared" si="2"/>
        <v>ACA 50 turn15500.1</v>
      </c>
      <c r="C712" t="s">
        <v>142</v>
      </c>
      <c r="D712">
        <v>550</v>
      </c>
      <c r="E712">
        <v>1025</v>
      </c>
      <c r="F712">
        <v>1</v>
      </c>
      <c r="G712" t="s">
        <v>24</v>
      </c>
      <c r="H712" t="s">
        <v>23</v>
      </c>
      <c r="I712">
        <v>0.1</v>
      </c>
      <c r="J712">
        <v>1</v>
      </c>
      <c r="K712" t="s">
        <v>21</v>
      </c>
      <c r="L712">
        <v>332.82</v>
      </c>
      <c r="M712">
        <v>2.0510999999999999</v>
      </c>
      <c r="N712">
        <v>332.62</v>
      </c>
      <c r="O712">
        <v>2.0497999999999998</v>
      </c>
      <c r="P712"/>
    </row>
    <row r="713" spans="2:16" x14ac:dyDescent="0.25">
      <c r="B713" t="str">
        <f t="shared" si="2"/>
        <v>ACA 50 turn105500.1</v>
      </c>
      <c r="C713" t="s">
        <v>142</v>
      </c>
      <c r="D713">
        <v>550</v>
      </c>
      <c r="E713">
        <v>1025</v>
      </c>
      <c r="F713">
        <v>10</v>
      </c>
      <c r="G713" t="s">
        <v>24</v>
      </c>
      <c r="H713" t="s">
        <v>23</v>
      </c>
      <c r="I713">
        <v>0.1</v>
      </c>
      <c r="J713">
        <v>1</v>
      </c>
      <c r="K713" t="s">
        <v>21</v>
      </c>
      <c r="L713">
        <v>5592.6</v>
      </c>
      <c r="M713">
        <v>0.65649000000000002</v>
      </c>
      <c r="N713">
        <v>5593.4000000000005</v>
      </c>
      <c r="O713">
        <v>0.65336000000000005</v>
      </c>
      <c r="P713"/>
    </row>
    <row r="714" spans="2:16" x14ac:dyDescent="0.25">
      <c r="B714" t="str">
        <f t="shared" si="2"/>
        <v>ACA 50 turn1005500.1</v>
      </c>
      <c r="C714" t="s">
        <v>142</v>
      </c>
      <c r="D714">
        <v>550</v>
      </c>
      <c r="E714">
        <v>1025</v>
      </c>
      <c r="F714">
        <v>100</v>
      </c>
      <c r="G714" t="s">
        <v>24</v>
      </c>
      <c r="H714" t="s">
        <v>23</v>
      </c>
      <c r="I714">
        <v>0.1</v>
      </c>
      <c r="J714">
        <v>1</v>
      </c>
      <c r="K714" t="s">
        <v>21</v>
      </c>
      <c r="L714">
        <v>57977</v>
      </c>
      <c r="M714">
        <v>7.0158999999999999E-2</v>
      </c>
      <c r="N714">
        <v>57978</v>
      </c>
      <c r="O714">
        <v>6.8766999999999995E-2</v>
      </c>
      <c r="P714"/>
    </row>
    <row r="715" spans="2:16" x14ac:dyDescent="0.25">
      <c r="B715" t="str">
        <f t="shared" si="2"/>
        <v>ACA 50 turn0.015501</v>
      </c>
      <c r="C715" t="s">
        <v>142</v>
      </c>
      <c r="D715">
        <v>550</v>
      </c>
      <c r="E715">
        <v>1025</v>
      </c>
      <c r="F715">
        <v>0.01</v>
      </c>
      <c r="G715" t="s">
        <v>24</v>
      </c>
      <c r="H715" t="s">
        <v>23</v>
      </c>
      <c r="I715">
        <v>1</v>
      </c>
      <c r="J715">
        <v>5</v>
      </c>
      <c r="K715" t="s">
        <v>21</v>
      </c>
      <c r="L715">
        <v>740</v>
      </c>
      <c r="M715">
        <v>17</v>
      </c>
      <c r="N715">
        <v>286.60000000000002</v>
      </c>
      <c r="O715">
        <v>17.436</v>
      </c>
      <c r="P715"/>
    </row>
    <row r="716" spans="2:16" x14ac:dyDescent="0.25">
      <c r="B716" t="str">
        <f t="shared" si="2"/>
        <v>ACA 50 turn0.15501</v>
      </c>
      <c r="C716" t="s">
        <v>142</v>
      </c>
      <c r="D716">
        <v>550</v>
      </c>
      <c r="E716">
        <v>1025</v>
      </c>
      <c r="F716">
        <v>0.1</v>
      </c>
      <c r="G716" t="s">
        <v>24</v>
      </c>
      <c r="H716" t="s">
        <v>23</v>
      </c>
      <c r="I716">
        <v>1</v>
      </c>
      <c r="J716">
        <v>5</v>
      </c>
      <c r="K716" t="s">
        <v>21</v>
      </c>
      <c r="L716">
        <v>740</v>
      </c>
      <c r="M716">
        <v>17.434999999999999</v>
      </c>
      <c r="N716">
        <v>287.51</v>
      </c>
      <c r="O716">
        <v>17.434999999999999</v>
      </c>
      <c r="P716"/>
    </row>
    <row r="717" spans="2:16" x14ac:dyDescent="0.25">
      <c r="B717" t="str">
        <f t="shared" si="2"/>
        <v>ACA 50 turn15501</v>
      </c>
      <c r="C717" t="s">
        <v>142</v>
      </c>
      <c r="D717">
        <v>550</v>
      </c>
      <c r="E717">
        <v>1025</v>
      </c>
      <c r="F717">
        <v>1</v>
      </c>
      <c r="G717" t="s">
        <v>24</v>
      </c>
      <c r="H717" t="s">
        <v>23</v>
      </c>
      <c r="I717">
        <v>1</v>
      </c>
      <c r="J717">
        <v>5</v>
      </c>
      <c r="K717" t="s">
        <v>21</v>
      </c>
      <c r="L717">
        <v>740</v>
      </c>
      <c r="M717">
        <v>17.419</v>
      </c>
      <c r="N717">
        <v>313.08</v>
      </c>
      <c r="O717">
        <v>17.419</v>
      </c>
      <c r="P717"/>
    </row>
    <row r="718" spans="2:16" x14ac:dyDescent="0.25">
      <c r="B718" t="str">
        <f t="shared" si="2"/>
        <v>ACA 50 turn105501</v>
      </c>
      <c r="C718" t="s">
        <v>142</v>
      </c>
      <c r="D718">
        <v>550</v>
      </c>
      <c r="E718">
        <v>1025</v>
      </c>
      <c r="F718">
        <v>10</v>
      </c>
      <c r="G718" t="s">
        <v>24</v>
      </c>
      <c r="H718" t="s">
        <v>23</v>
      </c>
      <c r="I718">
        <v>1</v>
      </c>
      <c r="J718">
        <v>5</v>
      </c>
      <c r="K718" t="s">
        <v>21</v>
      </c>
      <c r="L718">
        <v>2645.4</v>
      </c>
      <c r="M718">
        <v>16.018000000000001</v>
      </c>
      <c r="N718">
        <v>2643.7</v>
      </c>
      <c r="O718">
        <v>16.018000000000001</v>
      </c>
      <c r="P718"/>
    </row>
    <row r="719" spans="2:16" x14ac:dyDescent="0.25">
      <c r="B719" t="str">
        <f t="shared" si="2"/>
        <v>ACA 50 turn1005501</v>
      </c>
      <c r="C719" t="s">
        <v>142</v>
      </c>
      <c r="D719">
        <v>550</v>
      </c>
      <c r="E719">
        <v>1025</v>
      </c>
      <c r="F719">
        <v>100</v>
      </c>
      <c r="G719" t="s">
        <v>24</v>
      </c>
      <c r="H719" t="s">
        <v>23</v>
      </c>
      <c r="I719">
        <v>1</v>
      </c>
      <c r="J719">
        <v>5</v>
      </c>
      <c r="K719" t="s">
        <v>21</v>
      </c>
      <c r="L719">
        <v>56588</v>
      </c>
      <c r="M719">
        <v>4.0885999999999996</v>
      </c>
      <c r="N719">
        <v>56587</v>
      </c>
      <c r="O719">
        <v>4.0865999999999998</v>
      </c>
      <c r="P719"/>
    </row>
    <row r="720" spans="2:16" x14ac:dyDescent="0.25">
      <c r="B720" t="s">
        <v>659</v>
      </c>
      <c r="C720" t="s">
        <v>25</v>
      </c>
      <c r="D720">
        <v>2.1999999999999998E-7</v>
      </c>
      <c r="E720">
        <v>3.2999999999999997E-6</v>
      </c>
      <c r="F720">
        <v>1E-10</v>
      </c>
      <c r="G720" t="s">
        <v>28</v>
      </c>
      <c r="H720" t="s">
        <v>26</v>
      </c>
      <c r="I720" t="s">
        <v>152</v>
      </c>
      <c r="J720" t="s">
        <v>152</v>
      </c>
      <c r="K720" t="s">
        <v>152</v>
      </c>
      <c r="L720">
        <v>1.9E-2</v>
      </c>
      <c r="M720">
        <v>3800</v>
      </c>
      <c r="N720">
        <v>1.1547E-2</v>
      </c>
      <c r="O720">
        <v>5773.5</v>
      </c>
      <c r="P720"/>
    </row>
    <row r="721" spans="2:16" x14ac:dyDescent="0.25">
      <c r="B721" t="s">
        <v>660</v>
      </c>
      <c r="C721" t="s">
        <v>25</v>
      </c>
      <c r="D721">
        <v>2.1999999999999998E-7</v>
      </c>
      <c r="E721">
        <v>3.2999999999999997E-6</v>
      </c>
      <c r="F721">
        <v>1.0000000000000001E-9</v>
      </c>
      <c r="G721" t="s">
        <v>28</v>
      </c>
      <c r="H721" t="s">
        <v>26</v>
      </c>
      <c r="I721" t="s">
        <v>152</v>
      </c>
      <c r="J721" t="s">
        <v>152</v>
      </c>
      <c r="K721" t="s">
        <v>152</v>
      </c>
      <c r="L721">
        <v>1.9E-2</v>
      </c>
      <c r="M721">
        <v>3843.2000000000003</v>
      </c>
      <c r="N721">
        <v>1.1561E-2</v>
      </c>
      <c r="O721">
        <v>5771</v>
      </c>
      <c r="P721"/>
    </row>
    <row r="722" spans="2:16" x14ac:dyDescent="0.25">
      <c r="B722" t="s">
        <v>661</v>
      </c>
      <c r="C722" t="s">
        <v>25</v>
      </c>
      <c r="D722">
        <v>2.1999999999999998E-7</v>
      </c>
      <c r="E722">
        <v>3.2999999999999997E-6</v>
      </c>
      <c r="F722">
        <v>1E-8</v>
      </c>
      <c r="G722" t="s">
        <v>28</v>
      </c>
      <c r="H722" t="s">
        <v>26</v>
      </c>
      <c r="I722" t="s">
        <v>152</v>
      </c>
      <c r="J722" t="s">
        <v>152</v>
      </c>
      <c r="K722" t="s">
        <v>152</v>
      </c>
      <c r="L722">
        <v>1.9E-2</v>
      </c>
      <c r="M722">
        <v>4020.2</v>
      </c>
      <c r="N722">
        <v>1.2848999999999999E-2</v>
      </c>
      <c r="O722">
        <v>5544.0999999999995</v>
      </c>
      <c r="P722"/>
    </row>
    <row r="723" spans="2:16" x14ac:dyDescent="0.25">
      <c r="B723" t="s">
        <v>662</v>
      </c>
      <c r="C723" t="s">
        <v>25</v>
      </c>
      <c r="D723">
        <v>2.1999999999999998E-7</v>
      </c>
      <c r="E723">
        <v>3.2999999999999997E-6</v>
      </c>
      <c r="F723">
        <v>9.9999999999999995E-8</v>
      </c>
      <c r="G723" t="s">
        <v>28</v>
      </c>
      <c r="H723" t="s">
        <v>26</v>
      </c>
      <c r="I723" t="s">
        <v>152</v>
      </c>
      <c r="J723" t="s">
        <v>152</v>
      </c>
      <c r="K723" t="s">
        <v>152</v>
      </c>
      <c r="L723">
        <v>5.8965000000000004E-2</v>
      </c>
      <c r="M723">
        <v>2008.1000000000001</v>
      </c>
      <c r="N723">
        <v>5.8958000000000003E-2</v>
      </c>
      <c r="O723">
        <v>2005.7</v>
      </c>
      <c r="P723"/>
    </row>
    <row r="724" spans="2:16" x14ac:dyDescent="0.25">
      <c r="B724" t="s">
        <v>663</v>
      </c>
      <c r="C724" t="s">
        <v>25</v>
      </c>
      <c r="D724">
        <v>2.1999999999999998E-7</v>
      </c>
      <c r="E724">
        <v>3.2999999999999997E-6</v>
      </c>
      <c r="F724">
        <v>9.9999999999999995E-7</v>
      </c>
      <c r="G724" t="s">
        <v>28</v>
      </c>
      <c r="H724" t="s">
        <v>26</v>
      </c>
      <c r="I724" t="s">
        <v>152</v>
      </c>
      <c r="J724" t="s">
        <v>152</v>
      </c>
      <c r="K724" t="s">
        <v>152</v>
      </c>
      <c r="L724">
        <v>0.58009999999999995</v>
      </c>
      <c r="M724">
        <v>217.1</v>
      </c>
      <c r="N724">
        <v>0.58009999999999995</v>
      </c>
      <c r="O724">
        <v>215.92000000000002</v>
      </c>
      <c r="P724"/>
    </row>
    <row r="725" spans="2:16" x14ac:dyDescent="0.25">
      <c r="B725" t="s">
        <v>664</v>
      </c>
      <c r="C725" t="s">
        <v>25</v>
      </c>
      <c r="D725">
        <v>3.2999999999999997E-6</v>
      </c>
      <c r="E725">
        <v>1.1E-5</v>
      </c>
      <c r="F725">
        <v>1.0000000000000001E-9</v>
      </c>
      <c r="G725" t="s">
        <v>28</v>
      </c>
      <c r="H725" t="s">
        <v>26</v>
      </c>
      <c r="I725" t="s">
        <v>152</v>
      </c>
      <c r="J725" t="s">
        <v>152</v>
      </c>
      <c r="K725" t="s">
        <v>152</v>
      </c>
      <c r="L725">
        <v>1.2E-2</v>
      </c>
      <c r="M725">
        <v>2900</v>
      </c>
      <c r="N725">
        <v>1.1566E-2</v>
      </c>
      <c r="O725">
        <v>2885.7000000000003</v>
      </c>
      <c r="P725"/>
    </row>
    <row r="726" spans="2:16" x14ac:dyDescent="0.25">
      <c r="B726" t="s">
        <v>665</v>
      </c>
      <c r="C726" t="s">
        <v>25</v>
      </c>
      <c r="D726">
        <v>3.2999999999999997E-6</v>
      </c>
      <c r="E726">
        <v>1.1E-5</v>
      </c>
      <c r="F726">
        <v>1E-8</v>
      </c>
      <c r="G726" t="s">
        <v>28</v>
      </c>
      <c r="H726" t="s">
        <v>26</v>
      </c>
      <c r="I726" t="s">
        <v>152</v>
      </c>
      <c r="J726" t="s">
        <v>152</v>
      </c>
      <c r="K726" t="s">
        <v>152</v>
      </c>
      <c r="L726">
        <v>1.2548999999999999E-2</v>
      </c>
      <c r="M726">
        <v>2835.7999999999997</v>
      </c>
      <c r="N726">
        <v>1.2511E-2</v>
      </c>
      <c r="O726">
        <v>2834.7</v>
      </c>
      <c r="P726"/>
    </row>
    <row r="727" spans="2:16" x14ac:dyDescent="0.25">
      <c r="B727" t="s">
        <v>666</v>
      </c>
      <c r="C727" t="s">
        <v>25</v>
      </c>
      <c r="D727">
        <v>3.2999999999999997E-6</v>
      </c>
      <c r="E727">
        <v>1.1E-5</v>
      </c>
      <c r="F727">
        <v>9.9999999999999995E-8</v>
      </c>
      <c r="G727" t="s">
        <v>28</v>
      </c>
      <c r="H727" t="s">
        <v>26</v>
      </c>
      <c r="I727" t="s">
        <v>152</v>
      </c>
      <c r="J727" t="s">
        <v>152</v>
      </c>
      <c r="K727" t="s">
        <v>152</v>
      </c>
      <c r="L727">
        <v>5.7173000000000002E-2</v>
      </c>
      <c r="M727">
        <v>1393.9</v>
      </c>
      <c r="N727">
        <v>5.7140000000000003E-2</v>
      </c>
      <c r="O727">
        <v>1385.8</v>
      </c>
      <c r="P727"/>
    </row>
    <row r="728" spans="2:16" x14ac:dyDescent="0.25">
      <c r="B728" t="s">
        <v>667</v>
      </c>
      <c r="C728" t="s">
        <v>25</v>
      </c>
      <c r="D728">
        <v>3.2999999999999997E-6</v>
      </c>
      <c r="E728">
        <v>1.1E-5</v>
      </c>
      <c r="F728">
        <v>9.9999999999999995E-7</v>
      </c>
      <c r="G728" t="s">
        <v>28</v>
      </c>
      <c r="H728" t="s">
        <v>26</v>
      </c>
      <c r="I728" t="s">
        <v>152</v>
      </c>
      <c r="J728" t="s">
        <v>152</v>
      </c>
      <c r="K728" t="s">
        <v>152</v>
      </c>
      <c r="L728">
        <v>0.57987</v>
      </c>
      <c r="M728">
        <v>164.53</v>
      </c>
      <c r="N728">
        <v>0.57985999999999993</v>
      </c>
      <c r="O728">
        <v>159.93</v>
      </c>
      <c r="P728"/>
    </row>
    <row r="729" spans="2:16" x14ac:dyDescent="0.25">
      <c r="B729" t="s">
        <v>668</v>
      </c>
      <c r="C729" t="s">
        <v>25</v>
      </c>
      <c r="D729">
        <v>1.1E-5</v>
      </c>
      <c r="E729">
        <v>3.2999999999999996E-5</v>
      </c>
      <c r="F729">
        <v>1.0000000000000001E-9</v>
      </c>
      <c r="G729" t="s">
        <v>28</v>
      </c>
      <c r="H729" t="s">
        <v>26</v>
      </c>
      <c r="I729" t="s">
        <v>152</v>
      </c>
      <c r="J729" t="s">
        <v>152</v>
      </c>
      <c r="K729" t="s">
        <v>152</v>
      </c>
      <c r="L729">
        <v>0.12</v>
      </c>
      <c r="M729">
        <v>2900</v>
      </c>
      <c r="N729">
        <v>0.11547</v>
      </c>
      <c r="O729">
        <v>2886.7</v>
      </c>
      <c r="P729"/>
    </row>
    <row r="730" spans="2:16" x14ac:dyDescent="0.25">
      <c r="B730" t="s">
        <v>669</v>
      </c>
      <c r="C730" t="s">
        <v>25</v>
      </c>
      <c r="D730">
        <v>1.1E-5</v>
      </c>
      <c r="E730">
        <v>3.2999999999999996E-5</v>
      </c>
      <c r="F730">
        <v>1E-8</v>
      </c>
      <c r="G730" t="s">
        <v>28</v>
      </c>
      <c r="H730" t="s">
        <v>26</v>
      </c>
      <c r="I730" t="s">
        <v>152</v>
      </c>
      <c r="J730" t="s">
        <v>152</v>
      </c>
      <c r="K730" t="s">
        <v>152</v>
      </c>
      <c r="L730">
        <v>0.12</v>
      </c>
      <c r="M730">
        <v>2885.5</v>
      </c>
      <c r="N730">
        <v>0.11560999999999999</v>
      </c>
      <c r="O730">
        <v>2885.2000000000003</v>
      </c>
      <c r="P730"/>
    </row>
    <row r="731" spans="2:16" x14ac:dyDescent="0.25">
      <c r="B731" t="s">
        <v>670</v>
      </c>
      <c r="C731" t="s">
        <v>25</v>
      </c>
      <c r="D731">
        <v>1.1E-5</v>
      </c>
      <c r="E731">
        <v>3.2999999999999996E-5</v>
      </c>
      <c r="F731">
        <v>9.9999999999999995E-8</v>
      </c>
      <c r="G731" t="s">
        <v>28</v>
      </c>
      <c r="H731" t="s">
        <v>26</v>
      </c>
      <c r="I731" t="s">
        <v>152</v>
      </c>
      <c r="J731" t="s">
        <v>152</v>
      </c>
      <c r="K731" t="s">
        <v>152</v>
      </c>
      <c r="L731">
        <v>0.12812000000000001</v>
      </c>
      <c r="M731">
        <v>2743.9</v>
      </c>
      <c r="N731">
        <v>0.12808</v>
      </c>
      <c r="O731">
        <v>2742.3</v>
      </c>
      <c r="P731"/>
    </row>
    <row r="732" spans="2:16" x14ac:dyDescent="0.25">
      <c r="B732" t="s">
        <v>671</v>
      </c>
      <c r="C732" t="s">
        <v>25</v>
      </c>
      <c r="D732">
        <v>1.1E-5</v>
      </c>
      <c r="E732">
        <v>3.2999999999999996E-5</v>
      </c>
      <c r="F732">
        <v>9.9999999999999995E-7</v>
      </c>
      <c r="G732" t="s">
        <v>28</v>
      </c>
      <c r="H732" t="s">
        <v>26</v>
      </c>
      <c r="I732" t="s">
        <v>152</v>
      </c>
      <c r="J732" t="s">
        <v>152</v>
      </c>
      <c r="K732" t="s">
        <v>152</v>
      </c>
      <c r="L732">
        <v>0.58906999999999998</v>
      </c>
      <c r="M732">
        <v>853.20999999999992</v>
      </c>
      <c r="N732">
        <v>0.58904000000000001</v>
      </c>
      <c r="O732">
        <v>850.14</v>
      </c>
      <c r="P732"/>
    </row>
    <row r="733" spans="2:16" x14ac:dyDescent="0.25">
      <c r="B733" t="s">
        <v>672</v>
      </c>
      <c r="C733" t="s">
        <v>25</v>
      </c>
      <c r="D733">
        <v>1.1E-5</v>
      </c>
      <c r="E733">
        <v>3.2999999999999996E-5</v>
      </c>
      <c r="F733">
        <v>9.9999999999999991E-6</v>
      </c>
      <c r="G733" t="s">
        <v>28</v>
      </c>
      <c r="H733" t="s">
        <v>26</v>
      </c>
      <c r="I733" t="s">
        <v>152</v>
      </c>
      <c r="J733" t="s">
        <v>152</v>
      </c>
      <c r="K733" t="s">
        <v>152</v>
      </c>
      <c r="L733">
        <v>5.8008999999999995</v>
      </c>
      <c r="M733">
        <v>853.2700000000001</v>
      </c>
      <c r="N733">
        <v>5.8008999999999995</v>
      </c>
      <c r="O733">
        <v>89.036999999999992</v>
      </c>
      <c r="P733"/>
    </row>
    <row r="734" spans="2:16" x14ac:dyDescent="0.25">
      <c r="B734" t="s">
        <v>673</v>
      </c>
      <c r="C734" t="s">
        <v>25</v>
      </c>
      <c r="D734">
        <v>3.2999999999999996E-5</v>
      </c>
      <c r="E734">
        <v>1.0999999999999999E-4</v>
      </c>
      <c r="F734">
        <v>1E-8</v>
      </c>
      <c r="G734" t="s">
        <v>28</v>
      </c>
      <c r="H734" t="s">
        <v>26</v>
      </c>
      <c r="I734" t="s">
        <v>152</v>
      </c>
      <c r="J734" t="s">
        <v>152</v>
      </c>
      <c r="K734" t="s">
        <v>152</v>
      </c>
      <c r="L734">
        <v>0.19</v>
      </c>
      <c r="M734">
        <v>3500</v>
      </c>
      <c r="N734">
        <v>0.11566</v>
      </c>
      <c r="O734">
        <v>2885.7000000000003</v>
      </c>
      <c r="P734"/>
    </row>
    <row r="735" spans="2:16" x14ac:dyDescent="0.25">
      <c r="B735" t="s">
        <v>674</v>
      </c>
      <c r="C735" t="s">
        <v>25</v>
      </c>
      <c r="D735">
        <v>3.2999999999999996E-5</v>
      </c>
      <c r="E735">
        <v>1.0999999999999999E-4</v>
      </c>
      <c r="F735">
        <v>9.9999999999999995E-8</v>
      </c>
      <c r="G735" t="s">
        <v>28</v>
      </c>
      <c r="H735" t="s">
        <v>26</v>
      </c>
      <c r="I735" t="s">
        <v>152</v>
      </c>
      <c r="J735" t="s">
        <v>152</v>
      </c>
      <c r="K735" t="s">
        <v>152</v>
      </c>
      <c r="L735">
        <v>0.19</v>
      </c>
      <c r="M735">
        <v>3500</v>
      </c>
      <c r="N735">
        <v>0.12511</v>
      </c>
      <c r="O735">
        <v>2834.7</v>
      </c>
      <c r="P735"/>
    </row>
    <row r="736" spans="2:16" x14ac:dyDescent="0.25">
      <c r="B736" t="s">
        <v>675</v>
      </c>
      <c r="C736" t="s">
        <v>25</v>
      </c>
      <c r="D736">
        <v>3.2999999999999996E-5</v>
      </c>
      <c r="E736">
        <v>1.0999999999999999E-4</v>
      </c>
      <c r="F736">
        <v>9.9999999999999995E-7</v>
      </c>
      <c r="G736" t="s">
        <v>28</v>
      </c>
      <c r="H736" t="s">
        <v>26</v>
      </c>
      <c r="I736" t="s">
        <v>152</v>
      </c>
      <c r="J736" t="s">
        <v>152</v>
      </c>
      <c r="K736" t="s">
        <v>152</v>
      </c>
      <c r="L736">
        <v>0.57162999999999997</v>
      </c>
      <c r="M736">
        <v>1393</v>
      </c>
      <c r="N736">
        <v>0.57139999999999991</v>
      </c>
      <c r="O736">
        <v>1385.8</v>
      </c>
      <c r="P736"/>
    </row>
    <row r="737" spans="2:16" x14ac:dyDescent="0.25">
      <c r="B737" t="s">
        <v>676</v>
      </c>
      <c r="C737" t="s">
        <v>25</v>
      </c>
      <c r="D737">
        <v>3.2999999999999996E-5</v>
      </c>
      <c r="E737">
        <v>1.0999999999999999E-4</v>
      </c>
      <c r="F737">
        <v>9.9999999999999991E-6</v>
      </c>
      <c r="G737" t="s">
        <v>28</v>
      </c>
      <c r="H737" t="s">
        <v>26</v>
      </c>
      <c r="I737" t="s">
        <v>152</v>
      </c>
      <c r="J737" t="s">
        <v>152</v>
      </c>
      <c r="K737" t="s">
        <v>152</v>
      </c>
      <c r="L737">
        <v>5.7985999999999995</v>
      </c>
      <c r="M737">
        <v>163.92</v>
      </c>
      <c r="N737">
        <v>5.7985999999999995</v>
      </c>
      <c r="O737">
        <v>159.93</v>
      </c>
      <c r="P737"/>
    </row>
    <row r="738" spans="2:16" x14ac:dyDescent="0.25">
      <c r="B738" t="s">
        <v>677</v>
      </c>
      <c r="C738" t="s">
        <v>25</v>
      </c>
      <c r="D738">
        <v>1.0999999999999999E-4</v>
      </c>
      <c r="E738">
        <v>3.3E-4</v>
      </c>
      <c r="F738">
        <v>1E-8</v>
      </c>
      <c r="G738" t="s">
        <v>28</v>
      </c>
      <c r="H738" t="s">
        <v>26</v>
      </c>
      <c r="I738" t="s">
        <v>152</v>
      </c>
      <c r="J738" t="s">
        <v>152</v>
      </c>
      <c r="K738" t="s">
        <v>152</v>
      </c>
      <c r="L738">
        <v>0.33</v>
      </c>
      <c r="M738">
        <v>3100</v>
      </c>
      <c r="N738">
        <v>0.34649000000000002</v>
      </c>
      <c r="O738">
        <v>2886.6</v>
      </c>
      <c r="P738"/>
    </row>
    <row r="739" spans="2:16" x14ac:dyDescent="0.25">
      <c r="B739" t="s">
        <v>678</v>
      </c>
      <c r="C739" t="s">
        <v>25</v>
      </c>
      <c r="D739">
        <v>1.0999999999999999E-4</v>
      </c>
      <c r="E739">
        <v>3.3E-4</v>
      </c>
      <c r="F739">
        <v>9.9999999999999995E-8</v>
      </c>
      <c r="G739" t="s">
        <v>28</v>
      </c>
      <c r="H739" t="s">
        <v>26</v>
      </c>
      <c r="I739" t="s">
        <v>152</v>
      </c>
      <c r="J739" t="s">
        <v>152</v>
      </c>
      <c r="K739" t="s">
        <v>152</v>
      </c>
      <c r="L739">
        <v>0.33</v>
      </c>
      <c r="M739">
        <v>3083.6000000000004</v>
      </c>
      <c r="N739">
        <v>0.34959000000000001</v>
      </c>
      <c r="O739">
        <v>2881.1000000000004</v>
      </c>
      <c r="P739"/>
    </row>
    <row r="740" spans="2:16" x14ac:dyDescent="0.25">
      <c r="B740" t="s">
        <v>679</v>
      </c>
      <c r="C740" t="s">
        <v>25</v>
      </c>
      <c r="D740">
        <v>1.0999999999999999E-4</v>
      </c>
      <c r="E740">
        <v>3.3E-4</v>
      </c>
      <c r="F740">
        <v>9.9999999999999995E-7</v>
      </c>
      <c r="G740" t="s">
        <v>28</v>
      </c>
      <c r="H740" t="s">
        <v>26</v>
      </c>
      <c r="I740" t="s">
        <v>152</v>
      </c>
      <c r="J740" t="s">
        <v>152</v>
      </c>
      <c r="K740" t="s">
        <v>152</v>
      </c>
      <c r="L740">
        <v>0.61134999999999995</v>
      </c>
      <c r="M740">
        <v>2460.1</v>
      </c>
      <c r="N740">
        <v>0.61112</v>
      </c>
      <c r="O740">
        <v>2459.1999999999998</v>
      </c>
      <c r="P740"/>
    </row>
    <row r="741" spans="2:16" x14ac:dyDescent="0.25">
      <c r="B741" t="s">
        <v>680</v>
      </c>
      <c r="C741" t="s">
        <v>25</v>
      </c>
      <c r="D741">
        <v>1.0999999999999999E-4</v>
      </c>
      <c r="E741">
        <v>3.3E-4</v>
      </c>
      <c r="F741">
        <v>9.9999999999999991E-6</v>
      </c>
      <c r="G741" t="s">
        <v>28</v>
      </c>
      <c r="H741" t="s">
        <v>26</v>
      </c>
      <c r="I741" t="s">
        <v>152</v>
      </c>
      <c r="J741" t="s">
        <v>152</v>
      </c>
      <c r="K741" t="s">
        <v>152</v>
      </c>
      <c r="L741">
        <v>5.7850000000000001</v>
      </c>
      <c r="M741">
        <v>482.33</v>
      </c>
      <c r="N741">
        <v>5.7850000000000001</v>
      </c>
      <c r="O741">
        <v>480.98</v>
      </c>
      <c r="P741"/>
    </row>
    <row r="742" spans="2:16" x14ac:dyDescent="0.25">
      <c r="B742" t="s">
        <v>681</v>
      </c>
      <c r="C742" t="s">
        <v>25</v>
      </c>
      <c r="D742">
        <v>3.3E-4</v>
      </c>
      <c r="E742">
        <v>1.0999999999999998E-3</v>
      </c>
      <c r="F742">
        <v>9.9999999999999995E-8</v>
      </c>
      <c r="G742" t="s">
        <v>28</v>
      </c>
      <c r="H742" t="s">
        <v>26</v>
      </c>
      <c r="I742" t="s">
        <v>152</v>
      </c>
      <c r="J742" t="s">
        <v>152</v>
      </c>
      <c r="K742" t="s">
        <v>152</v>
      </c>
      <c r="L742">
        <v>2</v>
      </c>
      <c r="M742">
        <v>4600</v>
      </c>
      <c r="N742">
        <v>1.1566000000000001</v>
      </c>
      <c r="O742">
        <v>2885.7000000000003</v>
      </c>
      <c r="P742"/>
    </row>
    <row r="743" spans="2:16" x14ac:dyDescent="0.25">
      <c r="B743" t="s">
        <v>682</v>
      </c>
      <c r="C743" t="s">
        <v>25</v>
      </c>
      <c r="D743">
        <v>3.3E-4</v>
      </c>
      <c r="E743">
        <v>1.0999999999999998E-3</v>
      </c>
      <c r="F743">
        <v>9.9999999999999995E-7</v>
      </c>
      <c r="G743" t="s">
        <v>28</v>
      </c>
      <c r="H743" t="s">
        <v>26</v>
      </c>
      <c r="I743" t="s">
        <v>152</v>
      </c>
      <c r="J743" t="s">
        <v>152</v>
      </c>
      <c r="K743" t="s">
        <v>152</v>
      </c>
      <c r="L743">
        <v>2</v>
      </c>
      <c r="M743">
        <v>4600</v>
      </c>
      <c r="N743">
        <v>1.2510999999999999</v>
      </c>
      <c r="O743">
        <v>2834.7</v>
      </c>
      <c r="P743"/>
    </row>
    <row r="744" spans="2:16" x14ac:dyDescent="0.25">
      <c r="B744" t="s">
        <v>683</v>
      </c>
      <c r="C744" t="s">
        <v>25</v>
      </c>
      <c r="D744">
        <v>3.3E-4</v>
      </c>
      <c r="E744">
        <v>1.0999999999999998E-3</v>
      </c>
      <c r="F744">
        <v>9.9999999999999991E-6</v>
      </c>
      <c r="G744" t="s">
        <v>28</v>
      </c>
      <c r="H744" t="s">
        <v>26</v>
      </c>
      <c r="I744" t="s">
        <v>152</v>
      </c>
      <c r="J744" t="s">
        <v>152</v>
      </c>
      <c r="K744" t="s">
        <v>152</v>
      </c>
      <c r="L744">
        <v>5.7155999999999993</v>
      </c>
      <c r="M744">
        <v>1388.9</v>
      </c>
      <c r="N744">
        <v>5.7139999999999995</v>
      </c>
      <c r="O744">
        <v>1385.8</v>
      </c>
      <c r="P744"/>
    </row>
    <row r="745" spans="2:16" x14ac:dyDescent="0.25">
      <c r="B745" t="s">
        <v>684</v>
      </c>
      <c r="C745" t="s">
        <v>25</v>
      </c>
      <c r="D745">
        <v>3.3E-4</v>
      </c>
      <c r="E745">
        <v>1.0999999999999998E-3</v>
      </c>
      <c r="F745">
        <v>9.9999999999999991E-5</v>
      </c>
      <c r="G745" t="s">
        <v>28</v>
      </c>
      <c r="H745" t="s">
        <v>26</v>
      </c>
      <c r="I745" t="s">
        <v>152</v>
      </c>
      <c r="J745" t="s">
        <v>152</v>
      </c>
      <c r="K745" t="s">
        <v>152</v>
      </c>
      <c r="L745">
        <v>57.985999999999997</v>
      </c>
      <c r="M745">
        <v>161.69999999999999</v>
      </c>
      <c r="N745">
        <v>57.985999999999997</v>
      </c>
      <c r="O745">
        <v>159.93</v>
      </c>
      <c r="P745"/>
    </row>
    <row r="746" spans="2:16" x14ac:dyDescent="0.25">
      <c r="B746" t="s">
        <v>685</v>
      </c>
      <c r="C746" t="s">
        <v>25</v>
      </c>
      <c r="D746">
        <v>1.1000000000000001E-3</v>
      </c>
      <c r="E746">
        <v>3.3E-3</v>
      </c>
      <c r="F746">
        <v>1.0000000000000001E-7</v>
      </c>
      <c r="G746" t="s">
        <v>28</v>
      </c>
      <c r="H746" t="s">
        <v>26</v>
      </c>
      <c r="I746" t="s">
        <v>152</v>
      </c>
      <c r="J746" t="s">
        <v>152</v>
      </c>
      <c r="K746" t="s">
        <v>152</v>
      </c>
      <c r="L746">
        <v>2</v>
      </c>
      <c r="M746">
        <v>4600</v>
      </c>
      <c r="N746">
        <v>3.4649000000000001</v>
      </c>
      <c r="O746">
        <v>2886.6</v>
      </c>
      <c r="P746"/>
    </row>
    <row r="747" spans="2:16" x14ac:dyDescent="0.25">
      <c r="B747" t="s">
        <v>686</v>
      </c>
      <c r="C747" t="s">
        <v>25</v>
      </c>
      <c r="D747">
        <v>1.1000000000000001E-3</v>
      </c>
      <c r="E747">
        <v>3.3E-3</v>
      </c>
      <c r="F747">
        <v>9.9999999999999995E-7</v>
      </c>
      <c r="G747" t="s">
        <v>28</v>
      </c>
      <c r="H747" t="s">
        <v>26</v>
      </c>
      <c r="I747" t="s">
        <v>152</v>
      </c>
      <c r="J747" t="s">
        <v>152</v>
      </c>
      <c r="K747" t="s">
        <v>152</v>
      </c>
      <c r="L747">
        <v>2</v>
      </c>
      <c r="M747">
        <v>4600</v>
      </c>
      <c r="N747">
        <v>3.4959000000000002</v>
      </c>
      <c r="O747">
        <v>2881.1</v>
      </c>
      <c r="P747"/>
    </row>
    <row r="748" spans="2:16" x14ac:dyDescent="0.25">
      <c r="B748" t="s">
        <v>687</v>
      </c>
      <c r="C748" t="s">
        <v>25</v>
      </c>
      <c r="D748">
        <v>1.1000000000000001E-3</v>
      </c>
      <c r="E748">
        <v>3.3E-3</v>
      </c>
      <c r="F748">
        <v>1.0000000000000001E-5</v>
      </c>
      <c r="G748" t="s">
        <v>28</v>
      </c>
      <c r="H748" t="s">
        <v>26</v>
      </c>
      <c r="I748" t="s">
        <v>152</v>
      </c>
      <c r="J748" t="s">
        <v>152</v>
      </c>
      <c r="K748" t="s">
        <v>152</v>
      </c>
      <c r="L748">
        <v>4.6406000000000001</v>
      </c>
      <c r="M748">
        <v>3799.7999999999997</v>
      </c>
      <c r="N748">
        <v>6.1112000000000002</v>
      </c>
      <c r="O748">
        <v>2459.2000000000003</v>
      </c>
      <c r="P748"/>
    </row>
    <row r="749" spans="2:16" x14ac:dyDescent="0.25">
      <c r="B749" t="s">
        <v>688</v>
      </c>
      <c r="C749" t="s">
        <v>25</v>
      </c>
      <c r="D749">
        <v>1.1000000000000001E-3</v>
      </c>
      <c r="E749">
        <v>3.3E-3</v>
      </c>
      <c r="F749">
        <v>1E-4</v>
      </c>
      <c r="G749" t="s">
        <v>28</v>
      </c>
      <c r="H749" t="s">
        <v>26</v>
      </c>
      <c r="I749" t="s">
        <v>152</v>
      </c>
      <c r="J749" t="s">
        <v>152</v>
      </c>
      <c r="K749" t="s">
        <v>152</v>
      </c>
      <c r="L749">
        <v>57.850999999999999</v>
      </c>
      <c r="M749">
        <v>482.52</v>
      </c>
      <c r="N749">
        <v>57.849999999999994</v>
      </c>
      <c r="O749">
        <v>480.98</v>
      </c>
      <c r="P749"/>
    </row>
    <row r="750" spans="2:16" x14ac:dyDescent="0.25">
      <c r="B750" t="s">
        <v>689</v>
      </c>
      <c r="C750" t="s">
        <v>25</v>
      </c>
      <c r="D750">
        <v>3.3E-3</v>
      </c>
      <c r="E750">
        <v>1.0999999999999999E-2</v>
      </c>
      <c r="F750">
        <v>9.9999999999999995E-7</v>
      </c>
      <c r="G750" t="s">
        <v>28</v>
      </c>
      <c r="H750" t="s">
        <v>26</v>
      </c>
      <c r="I750" t="s">
        <v>152</v>
      </c>
      <c r="J750" t="s">
        <v>152</v>
      </c>
      <c r="K750" t="s">
        <v>152</v>
      </c>
      <c r="L750">
        <v>19</v>
      </c>
      <c r="M750">
        <v>5800</v>
      </c>
      <c r="N750">
        <v>3.4973000000000001</v>
      </c>
      <c r="O750">
        <v>2884.6</v>
      </c>
      <c r="P750"/>
    </row>
    <row r="751" spans="2:16" x14ac:dyDescent="0.25">
      <c r="B751" t="s">
        <v>690</v>
      </c>
      <c r="C751" t="s">
        <v>25</v>
      </c>
      <c r="D751">
        <v>3.3E-3</v>
      </c>
      <c r="E751">
        <v>1.0999999999999999E-2</v>
      </c>
      <c r="F751">
        <v>1.0000000000000001E-5</v>
      </c>
      <c r="G751" t="s">
        <v>28</v>
      </c>
      <c r="H751" t="s">
        <v>26</v>
      </c>
      <c r="I751" t="s">
        <v>152</v>
      </c>
      <c r="J751" t="s">
        <v>152</v>
      </c>
      <c r="K751" t="s">
        <v>152</v>
      </c>
      <c r="L751">
        <v>19</v>
      </c>
      <c r="M751">
        <v>5800</v>
      </c>
      <c r="N751">
        <v>5.0415999999999999</v>
      </c>
      <c r="O751">
        <v>2786.9</v>
      </c>
      <c r="P751"/>
    </row>
    <row r="752" spans="2:16" x14ac:dyDescent="0.25">
      <c r="B752" t="s">
        <v>691</v>
      </c>
      <c r="C752" t="s">
        <v>25</v>
      </c>
      <c r="D752">
        <v>3.3E-3</v>
      </c>
      <c r="E752">
        <v>1.0999999999999999E-2</v>
      </c>
      <c r="F752">
        <v>1E-4</v>
      </c>
      <c r="G752" t="s">
        <v>28</v>
      </c>
      <c r="H752" t="s">
        <v>26</v>
      </c>
      <c r="I752" t="s">
        <v>152</v>
      </c>
      <c r="J752" t="s">
        <v>152</v>
      </c>
      <c r="K752" t="s">
        <v>152</v>
      </c>
      <c r="L752">
        <v>49.454000000000001</v>
      </c>
      <c r="M752">
        <v>3031.5</v>
      </c>
      <c r="N752">
        <v>55.832999999999998</v>
      </c>
      <c r="O752">
        <v>1093.2</v>
      </c>
      <c r="P752"/>
    </row>
    <row r="753" spans="2:16" x14ac:dyDescent="0.25">
      <c r="B753" t="s">
        <v>692</v>
      </c>
      <c r="C753" t="s">
        <v>25</v>
      </c>
      <c r="D753">
        <v>3.3E-3</v>
      </c>
      <c r="E753">
        <v>1.0999999999999999E-2</v>
      </c>
      <c r="F753">
        <v>1E-3</v>
      </c>
      <c r="G753" t="s">
        <v>28</v>
      </c>
      <c r="H753" t="s">
        <v>26</v>
      </c>
      <c r="I753" t="s">
        <v>152</v>
      </c>
      <c r="J753" t="s">
        <v>152</v>
      </c>
      <c r="K753" t="s">
        <v>152</v>
      </c>
      <c r="L753">
        <v>579.75</v>
      </c>
      <c r="M753">
        <v>121.69000000000001</v>
      </c>
      <c r="N753">
        <v>579.75</v>
      </c>
      <c r="O753">
        <v>119.85</v>
      </c>
      <c r="P753"/>
    </row>
    <row r="754" spans="2:16" x14ac:dyDescent="0.25">
      <c r="B754" t="s">
        <v>693</v>
      </c>
      <c r="C754" t="s">
        <v>25</v>
      </c>
      <c r="D754">
        <v>1.0999999999999999E-2</v>
      </c>
      <c r="E754">
        <v>3.3000000000000002E-2</v>
      </c>
      <c r="F754">
        <v>9.9999999999999995E-7</v>
      </c>
      <c r="G754" t="s">
        <v>28</v>
      </c>
      <c r="H754" t="s">
        <v>26</v>
      </c>
      <c r="I754" t="s">
        <v>152</v>
      </c>
      <c r="J754" t="s">
        <v>152</v>
      </c>
      <c r="K754" t="s">
        <v>152</v>
      </c>
      <c r="L754">
        <v>23</v>
      </c>
      <c r="M754">
        <v>5700</v>
      </c>
      <c r="N754">
        <v>34.646000000000001</v>
      </c>
      <c r="O754">
        <v>4618.7</v>
      </c>
      <c r="P754"/>
    </row>
    <row r="755" spans="2:16" x14ac:dyDescent="0.25">
      <c r="B755" t="s">
        <v>694</v>
      </c>
      <c r="C755" t="s">
        <v>25</v>
      </c>
      <c r="D755">
        <v>1.0999999999999999E-2</v>
      </c>
      <c r="E755">
        <v>3.3000000000000002E-2</v>
      </c>
      <c r="F755">
        <v>1.0000000000000001E-5</v>
      </c>
      <c r="G755" t="s">
        <v>28</v>
      </c>
      <c r="H755" t="s">
        <v>26</v>
      </c>
      <c r="I755" t="s">
        <v>152</v>
      </c>
      <c r="J755" t="s">
        <v>152</v>
      </c>
      <c r="K755" t="s">
        <v>152</v>
      </c>
      <c r="L755">
        <v>23.275000000000002</v>
      </c>
      <c r="M755">
        <v>5670.5</v>
      </c>
      <c r="N755">
        <v>34.893999999999998</v>
      </c>
      <c r="O755">
        <v>4613.9000000000005</v>
      </c>
      <c r="P755"/>
    </row>
    <row r="756" spans="2:16" x14ac:dyDescent="0.25">
      <c r="B756" t="s">
        <v>695</v>
      </c>
      <c r="C756" t="s">
        <v>25</v>
      </c>
      <c r="D756">
        <v>1.0999999999999999E-2</v>
      </c>
      <c r="E756">
        <v>3.3000000000000002E-2</v>
      </c>
      <c r="F756">
        <v>1E-4</v>
      </c>
      <c r="G756" t="s">
        <v>28</v>
      </c>
      <c r="H756" t="s">
        <v>26</v>
      </c>
      <c r="I756" t="s">
        <v>152</v>
      </c>
      <c r="J756" t="s">
        <v>152</v>
      </c>
      <c r="K756" t="s">
        <v>152</v>
      </c>
      <c r="L756">
        <v>49.727999999999994</v>
      </c>
      <c r="M756">
        <v>4868.8999999999996</v>
      </c>
      <c r="N756">
        <v>56.988</v>
      </c>
      <c r="O756">
        <v>4207.9000000000005</v>
      </c>
      <c r="P756"/>
    </row>
    <row r="757" spans="2:16" x14ac:dyDescent="0.25">
      <c r="B757" t="s">
        <v>696</v>
      </c>
      <c r="C757" t="s">
        <v>25</v>
      </c>
      <c r="D757">
        <v>1.0999999999999999E-2</v>
      </c>
      <c r="E757">
        <v>3.3000000000000002E-2</v>
      </c>
      <c r="F757">
        <v>1E-3</v>
      </c>
      <c r="G757" t="s">
        <v>28</v>
      </c>
      <c r="H757" t="s">
        <v>26</v>
      </c>
      <c r="I757" t="s">
        <v>152</v>
      </c>
      <c r="J757" t="s">
        <v>152</v>
      </c>
      <c r="K757" t="s">
        <v>152</v>
      </c>
      <c r="L757">
        <v>574.67999999999995</v>
      </c>
      <c r="M757">
        <v>1053.3</v>
      </c>
      <c r="N757">
        <v>574.67999999999995</v>
      </c>
      <c r="O757">
        <v>1052.7</v>
      </c>
      <c r="P757"/>
    </row>
    <row r="758" spans="2:16" x14ac:dyDescent="0.25">
      <c r="B758" t="s">
        <v>697</v>
      </c>
      <c r="C758" t="s">
        <v>25</v>
      </c>
      <c r="D758">
        <v>3.3000000000000002E-2</v>
      </c>
      <c r="E758">
        <v>0.11</v>
      </c>
      <c r="F758">
        <v>1.0000000000000001E-5</v>
      </c>
      <c r="G758" t="s">
        <v>28</v>
      </c>
      <c r="H758" t="s">
        <v>26</v>
      </c>
      <c r="I758" t="s">
        <v>152</v>
      </c>
      <c r="J758" t="s">
        <v>152</v>
      </c>
      <c r="K758" t="s">
        <v>152</v>
      </c>
      <c r="L758">
        <v>190</v>
      </c>
      <c r="M758">
        <v>5800</v>
      </c>
      <c r="N758">
        <v>115.62</v>
      </c>
      <c r="O758">
        <v>5195.2999999999993</v>
      </c>
      <c r="P758"/>
    </row>
    <row r="759" spans="2:16" x14ac:dyDescent="0.25">
      <c r="B759" t="s">
        <v>698</v>
      </c>
      <c r="C759" t="s">
        <v>25</v>
      </c>
      <c r="D759">
        <v>3.3000000000000002E-2</v>
      </c>
      <c r="E759">
        <v>0.11</v>
      </c>
      <c r="F759">
        <v>1E-4</v>
      </c>
      <c r="G759" t="s">
        <v>28</v>
      </c>
      <c r="H759" t="s">
        <v>26</v>
      </c>
      <c r="I759" t="s">
        <v>152</v>
      </c>
      <c r="J759" t="s">
        <v>152</v>
      </c>
      <c r="K759" t="s">
        <v>152</v>
      </c>
      <c r="L759">
        <v>190</v>
      </c>
      <c r="M759">
        <v>5800</v>
      </c>
      <c r="N759">
        <v>122.79</v>
      </c>
      <c r="O759">
        <v>5152.0999999999995</v>
      </c>
      <c r="P759"/>
    </row>
    <row r="760" spans="2:16" x14ac:dyDescent="0.25">
      <c r="B760" t="s">
        <v>699</v>
      </c>
      <c r="C760" t="s">
        <v>25</v>
      </c>
      <c r="D760">
        <v>3.3000000000000002E-2</v>
      </c>
      <c r="E760">
        <v>0.11</v>
      </c>
      <c r="F760">
        <v>1E-3</v>
      </c>
      <c r="G760" t="s">
        <v>28</v>
      </c>
      <c r="H760" t="s">
        <v>26</v>
      </c>
      <c r="I760" t="s">
        <v>152</v>
      </c>
      <c r="J760" t="s">
        <v>152</v>
      </c>
      <c r="K760" t="s">
        <v>152</v>
      </c>
      <c r="L760">
        <v>539.29999999999995</v>
      </c>
      <c r="M760">
        <v>3275.3</v>
      </c>
      <c r="N760">
        <v>539.12</v>
      </c>
      <c r="O760">
        <v>3273</v>
      </c>
      <c r="P760"/>
    </row>
    <row r="761" spans="2:16" x14ac:dyDescent="0.25">
      <c r="B761" t="s">
        <v>700</v>
      </c>
      <c r="C761" t="s">
        <v>25</v>
      </c>
      <c r="D761">
        <v>3.3000000000000002E-2</v>
      </c>
      <c r="E761">
        <v>0.11</v>
      </c>
      <c r="F761">
        <v>0.01</v>
      </c>
      <c r="G761" t="s">
        <v>28</v>
      </c>
      <c r="H761" t="s">
        <v>26</v>
      </c>
      <c r="I761" t="s">
        <v>152</v>
      </c>
      <c r="J761" t="s">
        <v>152</v>
      </c>
      <c r="K761" t="s">
        <v>152</v>
      </c>
      <c r="L761">
        <v>5792.8</v>
      </c>
      <c r="M761">
        <v>436.47</v>
      </c>
      <c r="N761">
        <v>5792.8</v>
      </c>
      <c r="O761">
        <v>434.51</v>
      </c>
      <c r="P761"/>
    </row>
    <row r="762" spans="2:16" x14ac:dyDescent="0.25">
      <c r="B762" t="s">
        <v>701</v>
      </c>
      <c r="C762" t="s">
        <v>25</v>
      </c>
      <c r="D762">
        <v>0.11</v>
      </c>
      <c r="E762">
        <v>0.33</v>
      </c>
      <c r="F762">
        <v>1.0000000000000001E-5</v>
      </c>
      <c r="G762" t="s">
        <v>28</v>
      </c>
      <c r="H762" t="s">
        <v>27</v>
      </c>
      <c r="I762" t="s">
        <v>152</v>
      </c>
      <c r="J762" t="s">
        <v>152</v>
      </c>
      <c r="K762" t="s">
        <v>152</v>
      </c>
      <c r="L762">
        <v>0.19</v>
      </c>
      <c r="M762">
        <v>5.8</v>
      </c>
      <c r="N762">
        <v>2.5609999999999999E-4</v>
      </c>
      <c r="O762">
        <v>1.5583</v>
      </c>
      <c r="P762"/>
    </row>
    <row r="763" spans="2:16" x14ac:dyDescent="0.25">
      <c r="B763" t="s">
        <v>702</v>
      </c>
      <c r="C763" t="s">
        <v>25</v>
      </c>
      <c r="D763">
        <v>0.11</v>
      </c>
      <c r="E763">
        <v>0.33</v>
      </c>
      <c r="F763">
        <v>1E-4</v>
      </c>
      <c r="G763" t="s">
        <v>28</v>
      </c>
      <c r="H763" t="s">
        <v>27</v>
      </c>
      <c r="I763" t="s">
        <v>152</v>
      </c>
      <c r="J763" t="s">
        <v>152</v>
      </c>
      <c r="K763" t="s">
        <v>152</v>
      </c>
      <c r="L763">
        <v>0.19</v>
      </c>
      <c r="M763">
        <v>5.8</v>
      </c>
      <c r="N763">
        <v>1.2810999999999999E-2</v>
      </c>
      <c r="O763">
        <v>1.5299999999999998</v>
      </c>
      <c r="P763"/>
    </row>
    <row r="764" spans="2:16" x14ac:dyDescent="0.25">
      <c r="B764" t="s">
        <v>703</v>
      </c>
      <c r="C764" t="s">
        <v>25</v>
      </c>
      <c r="D764">
        <v>0.11</v>
      </c>
      <c r="E764">
        <v>0.33</v>
      </c>
      <c r="F764">
        <v>1E-3</v>
      </c>
      <c r="G764" t="s">
        <v>28</v>
      </c>
      <c r="H764" t="s">
        <v>27</v>
      </c>
      <c r="I764" t="s">
        <v>152</v>
      </c>
      <c r="J764" t="s">
        <v>152</v>
      </c>
      <c r="K764" t="s">
        <v>152</v>
      </c>
      <c r="L764">
        <v>0.19</v>
      </c>
      <c r="M764">
        <v>5.8</v>
      </c>
      <c r="N764">
        <v>0.51962999999999993</v>
      </c>
      <c r="O764">
        <v>0.77471999999999996</v>
      </c>
      <c r="P764"/>
    </row>
    <row r="765" spans="2:16" x14ac:dyDescent="0.25">
      <c r="B765" t="s">
        <v>704</v>
      </c>
      <c r="C765" t="s">
        <v>25</v>
      </c>
      <c r="D765">
        <v>0.11</v>
      </c>
      <c r="E765">
        <v>0.33</v>
      </c>
      <c r="F765">
        <v>0.01</v>
      </c>
      <c r="G765" t="s">
        <v>28</v>
      </c>
      <c r="H765" t="s">
        <v>27</v>
      </c>
      <c r="I765" t="s">
        <v>152</v>
      </c>
      <c r="J765" t="s">
        <v>152</v>
      </c>
      <c r="K765" t="s">
        <v>152</v>
      </c>
      <c r="L765">
        <v>5.7924999999999995</v>
      </c>
      <c r="M765">
        <v>9.2660999999999993E-2</v>
      </c>
      <c r="N765">
        <v>5.7923999999999998</v>
      </c>
      <c r="O765">
        <v>9.1972000000000012E-2</v>
      </c>
      <c r="P765"/>
    </row>
    <row r="766" spans="2:16" x14ac:dyDescent="0.25">
      <c r="B766" t="s">
        <v>705</v>
      </c>
      <c r="C766" t="s">
        <v>25</v>
      </c>
      <c r="D766">
        <v>0.33</v>
      </c>
      <c r="E766">
        <v>1.1000000000000001</v>
      </c>
      <c r="F766">
        <v>1E-4</v>
      </c>
      <c r="G766" t="s">
        <v>28</v>
      </c>
      <c r="H766" t="s">
        <v>27</v>
      </c>
      <c r="I766" t="s">
        <v>152</v>
      </c>
      <c r="J766" t="s">
        <v>152</v>
      </c>
      <c r="K766" t="s">
        <v>152</v>
      </c>
      <c r="L766">
        <v>1.9</v>
      </c>
      <c r="M766">
        <v>5.8</v>
      </c>
      <c r="N766">
        <v>2.539E-3</v>
      </c>
      <c r="O766">
        <v>5.1943999999999999</v>
      </c>
      <c r="P766"/>
    </row>
    <row r="767" spans="2:16" x14ac:dyDescent="0.25">
      <c r="B767" t="s">
        <v>706</v>
      </c>
      <c r="C767" t="s">
        <v>25</v>
      </c>
      <c r="D767">
        <v>0.33</v>
      </c>
      <c r="E767">
        <v>1.1000000000000001</v>
      </c>
      <c r="F767">
        <v>1E-3</v>
      </c>
      <c r="G767" t="s">
        <v>28</v>
      </c>
      <c r="H767" t="s">
        <v>27</v>
      </c>
      <c r="I767" t="s">
        <v>152</v>
      </c>
      <c r="J767" t="s">
        <v>152</v>
      </c>
      <c r="K767" t="s">
        <v>152</v>
      </c>
      <c r="L767">
        <v>1.9</v>
      </c>
      <c r="M767">
        <v>5.8</v>
      </c>
      <c r="N767">
        <v>0.12497</v>
      </c>
      <c r="O767">
        <v>5.1095000000000006</v>
      </c>
      <c r="P767"/>
    </row>
    <row r="768" spans="2:16" x14ac:dyDescent="0.25">
      <c r="B768" t="s">
        <v>707</v>
      </c>
      <c r="C768" t="s">
        <v>25</v>
      </c>
      <c r="D768">
        <v>0.33</v>
      </c>
      <c r="E768">
        <v>1.1000000000000001</v>
      </c>
      <c r="F768">
        <v>0.01</v>
      </c>
      <c r="G768" t="s">
        <v>28</v>
      </c>
      <c r="H768" t="s">
        <v>27</v>
      </c>
      <c r="I768" t="s">
        <v>152</v>
      </c>
      <c r="J768" t="s">
        <v>152</v>
      </c>
      <c r="K768" t="s">
        <v>152</v>
      </c>
      <c r="L768">
        <v>5.0960000000000001</v>
      </c>
      <c r="M768">
        <v>2.8946000000000001</v>
      </c>
      <c r="N768">
        <v>5.1506999999999996</v>
      </c>
      <c r="O768">
        <v>2.7206000000000001</v>
      </c>
      <c r="P768"/>
    </row>
    <row r="769" spans="2:16" x14ac:dyDescent="0.25">
      <c r="B769" t="s">
        <v>708</v>
      </c>
      <c r="C769" t="s">
        <v>25</v>
      </c>
      <c r="D769">
        <v>0.33</v>
      </c>
      <c r="E769">
        <v>1.1000000000000001</v>
      </c>
      <c r="F769">
        <v>0.1</v>
      </c>
      <c r="G769" t="s">
        <v>28</v>
      </c>
      <c r="H769" t="s">
        <v>27</v>
      </c>
      <c r="I769" t="s">
        <v>152</v>
      </c>
      <c r="J769" t="s">
        <v>152</v>
      </c>
      <c r="K769" t="s">
        <v>152</v>
      </c>
      <c r="L769">
        <v>57.915999999999997</v>
      </c>
      <c r="M769">
        <v>0.33394000000000001</v>
      </c>
      <c r="N769">
        <v>57.915999999999997</v>
      </c>
      <c r="O769">
        <v>0.33196999999999999</v>
      </c>
      <c r="P769"/>
    </row>
    <row r="770" spans="2:16" x14ac:dyDescent="0.25">
      <c r="B770" t="s">
        <v>709</v>
      </c>
      <c r="C770" t="s">
        <v>25</v>
      </c>
      <c r="D770">
        <v>1.1000000000000001</v>
      </c>
      <c r="E770">
        <v>3.3</v>
      </c>
      <c r="F770">
        <v>1E-4</v>
      </c>
      <c r="G770" t="s">
        <v>28</v>
      </c>
      <c r="H770" t="s">
        <v>27</v>
      </c>
      <c r="I770" t="s">
        <v>152</v>
      </c>
      <c r="J770" t="s">
        <v>152</v>
      </c>
      <c r="K770" t="s">
        <v>152</v>
      </c>
      <c r="L770">
        <v>3.3000000000000003</v>
      </c>
      <c r="M770">
        <v>5.4</v>
      </c>
      <c r="N770">
        <v>3.4645000000000001</v>
      </c>
      <c r="O770">
        <v>5.1961000000000004</v>
      </c>
      <c r="P770"/>
    </row>
    <row r="771" spans="2:16" x14ac:dyDescent="0.25">
      <c r="B771" t="s">
        <v>710</v>
      </c>
      <c r="C771" t="s">
        <v>25</v>
      </c>
      <c r="D771">
        <v>1.1000000000000001</v>
      </c>
      <c r="E771">
        <v>3.3</v>
      </c>
      <c r="F771">
        <v>1E-3</v>
      </c>
      <c r="G771" t="s">
        <v>28</v>
      </c>
      <c r="H771" t="s">
        <v>27</v>
      </c>
      <c r="I771" t="s">
        <v>152</v>
      </c>
      <c r="J771" t="s">
        <v>152</v>
      </c>
      <c r="K771" t="s">
        <v>152</v>
      </c>
      <c r="L771">
        <v>3.3000000000000003</v>
      </c>
      <c r="M771">
        <v>5.3807</v>
      </c>
      <c r="N771">
        <v>3.4878</v>
      </c>
      <c r="O771">
        <v>5.1914999999999996</v>
      </c>
      <c r="P771"/>
    </row>
    <row r="772" spans="2:16" x14ac:dyDescent="0.25">
      <c r="B772" t="s">
        <v>711</v>
      </c>
      <c r="C772" t="s">
        <v>25</v>
      </c>
      <c r="D772">
        <v>1.1000000000000001</v>
      </c>
      <c r="E772">
        <v>3.3</v>
      </c>
      <c r="F772">
        <v>0.01</v>
      </c>
      <c r="G772" t="s">
        <v>28</v>
      </c>
      <c r="H772" t="s">
        <v>27</v>
      </c>
      <c r="I772" t="s">
        <v>152</v>
      </c>
      <c r="J772" t="s">
        <v>152</v>
      </c>
      <c r="K772" t="s">
        <v>152</v>
      </c>
      <c r="L772">
        <v>5.5949999999999998</v>
      </c>
      <c r="M772">
        <v>4.7979000000000003</v>
      </c>
      <c r="N772">
        <v>5.5823</v>
      </c>
      <c r="O772">
        <v>4.7968999999999999</v>
      </c>
      <c r="P772"/>
    </row>
    <row r="773" spans="2:16" x14ac:dyDescent="0.25">
      <c r="B773" t="s">
        <v>712</v>
      </c>
      <c r="C773" t="s">
        <v>25</v>
      </c>
      <c r="D773">
        <v>1.1000000000000001</v>
      </c>
      <c r="E773">
        <v>3.3</v>
      </c>
      <c r="F773">
        <v>0.1</v>
      </c>
      <c r="G773" t="s">
        <v>28</v>
      </c>
      <c r="H773" t="s">
        <v>27</v>
      </c>
      <c r="I773" t="s">
        <v>152</v>
      </c>
      <c r="J773" t="s">
        <v>152</v>
      </c>
      <c r="K773" t="s">
        <v>152</v>
      </c>
      <c r="L773">
        <v>57.311</v>
      </c>
      <c r="M773">
        <v>1.2925</v>
      </c>
      <c r="N773">
        <v>57.305999999999997</v>
      </c>
      <c r="O773">
        <v>1.2870999999999999</v>
      </c>
      <c r="P773"/>
    </row>
    <row r="774" spans="2:16" x14ac:dyDescent="0.25">
      <c r="B774" t="s">
        <v>713</v>
      </c>
      <c r="C774" t="s">
        <v>25</v>
      </c>
      <c r="D774">
        <v>3.3</v>
      </c>
      <c r="E774">
        <v>11</v>
      </c>
      <c r="F774">
        <v>1E-3</v>
      </c>
      <c r="G774" t="s">
        <v>28</v>
      </c>
      <c r="H774" t="s">
        <v>27</v>
      </c>
      <c r="I774" t="s">
        <v>152</v>
      </c>
      <c r="J774" t="s">
        <v>152</v>
      </c>
      <c r="K774" t="s">
        <v>152</v>
      </c>
      <c r="L774">
        <v>68</v>
      </c>
      <c r="M774">
        <v>12</v>
      </c>
      <c r="N774">
        <v>12.08</v>
      </c>
      <c r="O774">
        <v>5.1952999999999996</v>
      </c>
      <c r="P774"/>
    </row>
    <row r="775" spans="2:16" x14ac:dyDescent="0.25">
      <c r="B775" t="s">
        <v>714</v>
      </c>
      <c r="C775" t="s">
        <v>25</v>
      </c>
      <c r="D775">
        <v>3.3</v>
      </c>
      <c r="E775">
        <v>11</v>
      </c>
      <c r="F775">
        <v>0.01</v>
      </c>
      <c r="G775" t="s">
        <v>28</v>
      </c>
      <c r="H775" t="s">
        <v>27</v>
      </c>
      <c r="I775" t="s">
        <v>152</v>
      </c>
      <c r="J775" t="s">
        <v>152</v>
      </c>
      <c r="K775" t="s">
        <v>152</v>
      </c>
      <c r="L775">
        <v>68</v>
      </c>
      <c r="M775">
        <v>12</v>
      </c>
      <c r="N775">
        <v>12.722999999999999</v>
      </c>
      <c r="O775">
        <v>5.1520999999999999</v>
      </c>
      <c r="P775"/>
    </row>
    <row r="776" spans="2:16" x14ac:dyDescent="0.25">
      <c r="B776" t="s">
        <v>715</v>
      </c>
      <c r="C776" t="s">
        <v>25</v>
      </c>
      <c r="D776">
        <v>3.3</v>
      </c>
      <c r="E776">
        <v>11</v>
      </c>
      <c r="F776">
        <v>0.1</v>
      </c>
      <c r="G776" t="s">
        <v>28</v>
      </c>
      <c r="H776" t="s">
        <v>27</v>
      </c>
      <c r="I776" t="s">
        <v>152</v>
      </c>
      <c r="J776" t="s">
        <v>152</v>
      </c>
      <c r="K776" t="s">
        <v>152</v>
      </c>
      <c r="L776">
        <v>68</v>
      </c>
      <c r="M776">
        <v>12</v>
      </c>
      <c r="N776">
        <v>53.911999999999999</v>
      </c>
      <c r="O776">
        <v>3.2730000000000001</v>
      </c>
      <c r="P776"/>
    </row>
    <row r="777" spans="2:16" x14ac:dyDescent="0.25">
      <c r="B777" t="s">
        <v>716</v>
      </c>
      <c r="C777" t="s">
        <v>25</v>
      </c>
      <c r="D777">
        <v>3.3</v>
      </c>
      <c r="E777">
        <v>11</v>
      </c>
      <c r="F777">
        <v>1</v>
      </c>
      <c r="G777" t="s">
        <v>28</v>
      </c>
      <c r="H777" t="s">
        <v>27</v>
      </c>
      <c r="I777" t="s">
        <v>152</v>
      </c>
      <c r="J777" t="s">
        <v>152</v>
      </c>
      <c r="K777" t="s">
        <v>152</v>
      </c>
      <c r="L777">
        <v>579.28</v>
      </c>
      <c r="M777">
        <v>0.43758000000000002</v>
      </c>
      <c r="N777">
        <v>579.28</v>
      </c>
      <c r="O777">
        <v>0.43451000000000001</v>
      </c>
      <c r="P777"/>
    </row>
    <row r="778" spans="2:16" x14ac:dyDescent="0.25">
      <c r="B778" t="s">
        <v>717</v>
      </c>
      <c r="C778" t="s">
        <v>25</v>
      </c>
      <c r="D778">
        <v>11</v>
      </c>
      <c r="E778">
        <v>33</v>
      </c>
      <c r="F778">
        <v>1E-3</v>
      </c>
      <c r="G778" t="s">
        <v>28</v>
      </c>
      <c r="H778" t="s">
        <v>27</v>
      </c>
      <c r="I778" t="s">
        <v>152</v>
      </c>
      <c r="J778" t="s">
        <v>152</v>
      </c>
      <c r="K778" t="s">
        <v>152</v>
      </c>
      <c r="L778">
        <v>68</v>
      </c>
      <c r="M778">
        <v>12</v>
      </c>
      <c r="N778">
        <v>34.643999999999998</v>
      </c>
      <c r="O778">
        <v>8.6601999999999997</v>
      </c>
      <c r="P778"/>
    </row>
    <row r="779" spans="2:16" x14ac:dyDescent="0.25">
      <c r="B779" t="s">
        <v>718</v>
      </c>
      <c r="C779" t="s">
        <v>25</v>
      </c>
      <c r="D779">
        <v>11</v>
      </c>
      <c r="E779">
        <v>33</v>
      </c>
      <c r="F779">
        <v>0.01</v>
      </c>
      <c r="G779" t="s">
        <v>28</v>
      </c>
      <c r="H779" t="s">
        <v>27</v>
      </c>
      <c r="I779" t="s">
        <v>152</v>
      </c>
      <c r="J779" t="s">
        <v>152</v>
      </c>
      <c r="K779" t="s">
        <v>152</v>
      </c>
      <c r="L779">
        <v>68</v>
      </c>
      <c r="M779">
        <v>12</v>
      </c>
      <c r="N779">
        <v>34.811999999999998</v>
      </c>
      <c r="O779">
        <v>8.6567000000000007</v>
      </c>
      <c r="P779"/>
    </row>
    <row r="780" spans="2:16" x14ac:dyDescent="0.25">
      <c r="B780" t="s">
        <v>719</v>
      </c>
      <c r="C780" t="s">
        <v>25</v>
      </c>
      <c r="D780">
        <v>11</v>
      </c>
      <c r="E780">
        <v>33</v>
      </c>
      <c r="F780">
        <v>0.1</v>
      </c>
      <c r="G780" t="s">
        <v>28</v>
      </c>
      <c r="H780" t="s">
        <v>27</v>
      </c>
      <c r="I780" t="s">
        <v>152</v>
      </c>
      <c r="J780" t="s">
        <v>152</v>
      </c>
      <c r="K780" t="s">
        <v>152</v>
      </c>
      <c r="L780">
        <v>68</v>
      </c>
      <c r="M780">
        <v>12</v>
      </c>
      <c r="N780">
        <v>50.579000000000001</v>
      </c>
      <c r="O780">
        <v>8.3351000000000006</v>
      </c>
      <c r="P780"/>
    </row>
    <row r="781" spans="2:16" x14ac:dyDescent="0.25">
      <c r="B781" t="s">
        <v>720</v>
      </c>
      <c r="C781" t="s">
        <v>25</v>
      </c>
      <c r="D781">
        <v>11</v>
      </c>
      <c r="E781">
        <v>33</v>
      </c>
      <c r="F781">
        <v>1</v>
      </c>
      <c r="G781" t="s">
        <v>28</v>
      </c>
      <c r="H781" t="s">
        <v>27</v>
      </c>
      <c r="I781" t="s">
        <v>152</v>
      </c>
      <c r="J781" t="s">
        <v>152</v>
      </c>
      <c r="K781" t="s">
        <v>152</v>
      </c>
      <c r="L781">
        <v>560.27</v>
      </c>
      <c r="M781">
        <v>3.1061000000000001</v>
      </c>
      <c r="N781">
        <v>560.24</v>
      </c>
      <c r="O781">
        <v>3.1027</v>
      </c>
      <c r="P781"/>
    </row>
    <row r="782" spans="2:16" x14ac:dyDescent="0.25">
      <c r="B782" t="s">
        <v>721</v>
      </c>
      <c r="C782" t="s">
        <v>25</v>
      </c>
      <c r="D782">
        <v>33</v>
      </c>
      <c r="E782">
        <v>110</v>
      </c>
      <c r="F782">
        <v>0.01</v>
      </c>
      <c r="G782" t="s">
        <v>28</v>
      </c>
      <c r="H782" t="s">
        <v>143</v>
      </c>
      <c r="I782" t="s">
        <v>152</v>
      </c>
      <c r="J782" t="s">
        <v>152</v>
      </c>
      <c r="K782" t="s">
        <v>152</v>
      </c>
      <c r="L782">
        <v>120</v>
      </c>
      <c r="M782">
        <v>13</v>
      </c>
      <c r="N782">
        <v>115.57</v>
      </c>
      <c r="O782">
        <v>12.701000000000001</v>
      </c>
      <c r="P782"/>
    </row>
    <row r="783" spans="2:16" x14ac:dyDescent="0.25">
      <c r="B783" t="s">
        <v>722</v>
      </c>
      <c r="C783" t="s">
        <v>25</v>
      </c>
      <c r="D783">
        <v>33</v>
      </c>
      <c r="E783">
        <v>110</v>
      </c>
      <c r="F783">
        <v>0.1</v>
      </c>
      <c r="G783" t="s">
        <v>28</v>
      </c>
      <c r="H783" t="s">
        <v>143</v>
      </c>
      <c r="I783" t="s">
        <v>152</v>
      </c>
      <c r="J783" t="s">
        <v>152</v>
      </c>
      <c r="K783" t="s">
        <v>152</v>
      </c>
      <c r="L783">
        <v>120</v>
      </c>
      <c r="M783">
        <v>12.673999999999999</v>
      </c>
      <c r="N783">
        <v>119.54</v>
      </c>
      <c r="O783">
        <v>12.675000000000001</v>
      </c>
      <c r="P783"/>
    </row>
    <row r="784" spans="2:16" x14ac:dyDescent="0.25">
      <c r="B784" t="s">
        <v>723</v>
      </c>
      <c r="C784" t="s">
        <v>25</v>
      </c>
      <c r="D784">
        <v>33</v>
      </c>
      <c r="E784">
        <v>110</v>
      </c>
      <c r="F784">
        <v>1</v>
      </c>
      <c r="G784" t="s">
        <v>28</v>
      </c>
      <c r="H784" t="s">
        <v>143</v>
      </c>
      <c r="I784" t="s">
        <v>152</v>
      </c>
      <c r="J784" t="s">
        <v>152</v>
      </c>
      <c r="K784" t="s">
        <v>152</v>
      </c>
      <c r="L784">
        <v>433.38</v>
      </c>
      <c r="M784">
        <v>10.795</v>
      </c>
      <c r="N784">
        <v>432.61</v>
      </c>
      <c r="O784">
        <v>10.795</v>
      </c>
      <c r="P784"/>
    </row>
    <row r="785" spans="2:16" x14ac:dyDescent="0.25">
      <c r="B785" t="s">
        <v>724</v>
      </c>
      <c r="C785" t="s">
        <v>25</v>
      </c>
      <c r="D785">
        <v>33</v>
      </c>
      <c r="E785">
        <v>110</v>
      </c>
      <c r="F785">
        <v>10</v>
      </c>
      <c r="G785" t="s">
        <v>28</v>
      </c>
      <c r="H785" t="s">
        <v>143</v>
      </c>
      <c r="I785" t="s">
        <v>152</v>
      </c>
      <c r="J785" t="s">
        <v>152</v>
      </c>
      <c r="K785" t="s">
        <v>152</v>
      </c>
      <c r="L785">
        <v>5752.2000000000007</v>
      </c>
      <c r="M785">
        <v>2.2058</v>
      </c>
      <c r="N785">
        <v>5752</v>
      </c>
      <c r="O785">
        <v>2.2002999999999999</v>
      </c>
      <c r="P785"/>
    </row>
    <row r="786" spans="2:16" x14ac:dyDescent="0.25">
      <c r="B786" t="s">
        <v>725</v>
      </c>
      <c r="C786" t="s">
        <v>29</v>
      </c>
      <c r="D786">
        <v>1E-3</v>
      </c>
      <c r="E786">
        <v>0.12</v>
      </c>
      <c r="F786">
        <v>1.0000000000000001E-5</v>
      </c>
      <c r="G786" t="s">
        <v>21</v>
      </c>
      <c r="H786" t="s">
        <v>20</v>
      </c>
      <c r="I786" t="s">
        <v>152</v>
      </c>
      <c r="J786" t="s">
        <v>152</v>
      </c>
      <c r="K786" t="s">
        <v>152</v>
      </c>
      <c r="L786">
        <v>6.0000000000000001E-3</v>
      </c>
      <c r="M786">
        <v>1.2999999999999999E-2</v>
      </c>
      <c r="N786">
        <v>5.9068999999999997E-3</v>
      </c>
      <c r="O786">
        <v>1.2561999999999999E-2</v>
      </c>
      <c r="P786"/>
    </row>
    <row r="787" spans="2:16" x14ac:dyDescent="0.25">
      <c r="B787" t="s">
        <v>726</v>
      </c>
      <c r="C787" t="s">
        <v>29</v>
      </c>
      <c r="D787">
        <v>1E-3</v>
      </c>
      <c r="E787">
        <v>0.12</v>
      </c>
      <c r="F787">
        <v>1E-4</v>
      </c>
      <c r="G787" t="s">
        <v>21</v>
      </c>
      <c r="H787" t="s">
        <v>20</v>
      </c>
      <c r="I787" t="s">
        <v>152</v>
      </c>
      <c r="J787" t="s">
        <v>152</v>
      </c>
      <c r="K787" t="s">
        <v>152</v>
      </c>
      <c r="L787">
        <v>5.8029000000000004E-2</v>
      </c>
      <c r="M787">
        <v>1.9067000000000001E-3</v>
      </c>
      <c r="N787">
        <v>5.8011E-2</v>
      </c>
      <c r="O787">
        <v>1.4415000000000001E-3</v>
      </c>
      <c r="P787"/>
    </row>
    <row r="788" spans="2:16" x14ac:dyDescent="0.25">
      <c r="B788" t="s">
        <v>727</v>
      </c>
      <c r="C788" t="s">
        <v>29</v>
      </c>
      <c r="D788">
        <v>1E-3</v>
      </c>
      <c r="E788">
        <v>0.12</v>
      </c>
      <c r="F788">
        <v>1E-3</v>
      </c>
      <c r="G788" t="s">
        <v>21</v>
      </c>
      <c r="H788" t="s">
        <v>20</v>
      </c>
      <c r="I788" t="s">
        <v>152</v>
      </c>
      <c r="J788" t="s">
        <v>152</v>
      </c>
      <c r="K788" t="s">
        <v>152</v>
      </c>
      <c r="L788">
        <v>0.58000999999999991</v>
      </c>
      <c r="M788">
        <v>3.3137999999999999E-4</v>
      </c>
      <c r="N788">
        <v>0.57999999999999996</v>
      </c>
      <c r="O788">
        <v>1.4439999999999999E-4</v>
      </c>
      <c r="P788"/>
    </row>
    <row r="789" spans="2:16" x14ac:dyDescent="0.25">
      <c r="B789" t="s">
        <v>728</v>
      </c>
      <c r="C789" t="s">
        <v>29</v>
      </c>
      <c r="D789">
        <v>1E-3</v>
      </c>
      <c r="E789">
        <v>0.12</v>
      </c>
      <c r="F789">
        <v>0.01</v>
      </c>
      <c r="G789" t="s">
        <v>21</v>
      </c>
      <c r="H789" t="s">
        <v>20</v>
      </c>
      <c r="I789" t="s">
        <v>152</v>
      </c>
      <c r="J789" t="s">
        <v>152</v>
      </c>
      <c r="K789" t="s">
        <v>152</v>
      </c>
      <c r="L789">
        <v>1.2926</v>
      </c>
      <c r="M789">
        <v>8.9239999999999993E-5</v>
      </c>
      <c r="N789">
        <v>5.8</v>
      </c>
      <c r="O789">
        <v>1.4440000000000001E-5</v>
      </c>
      <c r="P789"/>
    </row>
    <row r="790" spans="2:16" x14ac:dyDescent="0.25">
      <c r="B790" t="s">
        <v>729</v>
      </c>
      <c r="C790" t="s">
        <v>29</v>
      </c>
      <c r="D790">
        <v>0.12</v>
      </c>
      <c r="E790">
        <v>1.2</v>
      </c>
      <c r="F790">
        <v>1E-4</v>
      </c>
      <c r="G790" t="s">
        <v>21</v>
      </c>
      <c r="H790" t="s">
        <v>20</v>
      </c>
      <c r="I790" t="s">
        <v>152</v>
      </c>
      <c r="J790" t="s">
        <v>152</v>
      </c>
      <c r="K790" t="s">
        <v>152</v>
      </c>
      <c r="L790">
        <v>5.8000000000000003E-2</v>
      </c>
      <c r="M790">
        <v>9.4999999999999998E-3</v>
      </c>
      <c r="N790">
        <v>5.7075000000000001E-2</v>
      </c>
      <c r="O790">
        <v>9.2343999999999985E-3</v>
      </c>
      <c r="P790"/>
    </row>
    <row r="791" spans="2:16" x14ac:dyDescent="0.25">
      <c r="B791" t="s">
        <v>730</v>
      </c>
      <c r="C791" t="s">
        <v>29</v>
      </c>
      <c r="D791">
        <v>0.12</v>
      </c>
      <c r="E791">
        <v>1.2</v>
      </c>
      <c r="F791">
        <v>1E-3</v>
      </c>
      <c r="G791" t="s">
        <v>21</v>
      </c>
      <c r="H791" t="s">
        <v>20</v>
      </c>
      <c r="I791" t="s">
        <v>152</v>
      </c>
      <c r="J791" t="s">
        <v>152</v>
      </c>
      <c r="K791" t="s">
        <v>152</v>
      </c>
      <c r="L791">
        <v>0.58006999999999997</v>
      </c>
      <c r="M791">
        <v>1.1513000000000001E-3</v>
      </c>
      <c r="N791">
        <v>0.57989999999999997</v>
      </c>
      <c r="O791">
        <v>1.0048000000000001E-3</v>
      </c>
      <c r="P791"/>
    </row>
    <row r="792" spans="2:16" x14ac:dyDescent="0.25">
      <c r="B792" t="s">
        <v>731</v>
      </c>
      <c r="C792" t="s">
        <v>29</v>
      </c>
      <c r="D792">
        <v>0.12</v>
      </c>
      <c r="E792">
        <v>1.2</v>
      </c>
      <c r="F792">
        <v>0.01</v>
      </c>
      <c r="G792" t="s">
        <v>21</v>
      </c>
      <c r="H792" t="s">
        <v>20</v>
      </c>
      <c r="I792" t="s">
        <v>152</v>
      </c>
      <c r="J792" t="s">
        <v>152</v>
      </c>
      <c r="K792" t="s">
        <v>152</v>
      </c>
      <c r="L792">
        <v>5.8000999999999996</v>
      </c>
      <c r="M792">
        <v>1.5944E-4</v>
      </c>
      <c r="N792">
        <v>5.8</v>
      </c>
      <c r="O792">
        <v>1.0057000000000001E-4</v>
      </c>
      <c r="P792"/>
    </row>
    <row r="793" spans="2:16" x14ac:dyDescent="0.25">
      <c r="B793" t="s">
        <v>732</v>
      </c>
      <c r="C793" t="s">
        <v>29</v>
      </c>
      <c r="D793">
        <v>0.12</v>
      </c>
      <c r="E793">
        <v>1.2</v>
      </c>
      <c r="F793">
        <v>0.1</v>
      </c>
      <c r="G793" t="s">
        <v>21</v>
      </c>
      <c r="H793" t="s">
        <v>20</v>
      </c>
      <c r="I793" t="s">
        <v>152</v>
      </c>
      <c r="J793" t="s">
        <v>152</v>
      </c>
      <c r="K793" t="s">
        <v>152</v>
      </c>
      <c r="L793">
        <v>58</v>
      </c>
      <c r="M793">
        <v>3.3606000000000003E-5</v>
      </c>
      <c r="N793">
        <v>58</v>
      </c>
      <c r="O793">
        <v>1.0057999999999999E-5</v>
      </c>
      <c r="P793"/>
    </row>
    <row r="794" spans="2:16" x14ac:dyDescent="0.25">
      <c r="B794" t="s">
        <v>733</v>
      </c>
      <c r="C794" t="s">
        <v>29</v>
      </c>
      <c r="D794">
        <v>1.2</v>
      </c>
      <c r="E794">
        <v>12</v>
      </c>
      <c r="F794">
        <v>1E-3</v>
      </c>
      <c r="G794" t="s">
        <v>21</v>
      </c>
      <c r="H794" t="s">
        <v>20</v>
      </c>
      <c r="I794" t="s">
        <v>152</v>
      </c>
      <c r="J794" t="s">
        <v>152</v>
      </c>
      <c r="K794" t="s">
        <v>152</v>
      </c>
      <c r="L794">
        <v>0.57999999999999996</v>
      </c>
      <c r="M794">
        <v>9.1000000000000004E-3</v>
      </c>
      <c r="N794">
        <v>0.57054000000000005</v>
      </c>
      <c r="O794">
        <v>8.8021999999999996E-3</v>
      </c>
      <c r="P794"/>
    </row>
    <row r="795" spans="2:16" x14ac:dyDescent="0.25">
      <c r="B795" t="s">
        <v>734</v>
      </c>
      <c r="C795" t="s">
        <v>29</v>
      </c>
      <c r="D795">
        <v>1.2</v>
      </c>
      <c r="E795">
        <v>12</v>
      </c>
      <c r="F795">
        <v>0.01</v>
      </c>
      <c r="G795" t="s">
        <v>21</v>
      </c>
      <c r="H795" t="s">
        <v>20</v>
      </c>
      <c r="I795" t="s">
        <v>152</v>
      </c>
      <c r="J795" t="s">
        <v>152</v>
      </c>
      <c r="K795" t="s">
        <v>152</v>
      </c>
      <c r="L795">
        <v>5.8007</v>
      </c>
      <c r="M795">
        <v>1.0996999999999999E-3</v>
      </c>
      <c r="N795">
        <v>5.7989999999999995</v>
      </c>
      <c r="O795">
        <v>9.5317000000000004E-4</v>
      </c>
      <c r="P795"/>
    </row>
    <row r="796" spans="2:16" x14ac:dyDescent="0.25">
      <c r="B796" t="s">
        <v>735</v>
      </c>
      <c r="C796" t="s">
        <v>29</v>
      </c>
      <c r="D796">
        <v>1.2</v>
      </c>
      <c r="E796">
        <v>12</v>
      </c>
      <c r="F796">
        <v>0.1</v>
      </c>
      <c r="G796" t="s">
        <v>21</v>
      </c>
      <c r="H796" t="s">
        <v>20</v>
      </c>
      <c r="I796" t="s">
        <v>152</v>
      </c>
      <c r="J796" t="s">
        <v>152</v>
      </c>
      <c r="K796" t="s">
        <v>152</v>
      </c>
      <c r="L796">
        <v>5.9215</v>
      </c>
      <c r="M796">
        <v>1.5427E-4</v>
      </c>
      <c r="N796">
        <v>58</v>
      </c>
      <c r="O796">
        <v>9.5402000000000006E-5</v>
      </c>
      <c r="P796"/>
    </row>
    <row r="797" spans="2:16" x14ac:dyDescent="0.25">
      <c r="B797" t="s">
        <v>736</v>
      </c>
      <c r="C797" t="s">
        <v>29</v>
      </c>
      <c r="D797">
        <v>1.2</v>
      </c>
      <c r="E797">
        <v>12</v>
      </c>
      <c r="F797">
        <v>1</v>
      </c>
      <c r="G797" t="s">
        <v>21</v>
      </c>
      <c r="H797" t="s">
        <v>20</v>
      </c>
      <c r="I797" t="s">
        <v>152</v>
      </c>
      <c r="J797" t="s">
        <v>152</v>
      </c>
      <c r="K797" t="s">
        <v>152</v>
      </c>
      <c r="L797">
        <v>5.9215999999999998</v>
      </c>
      <c r="M797">
        <v>3.3087999999999999E-5</v>
      </c>
      <c r="N797">
        <v>580</v>
      </c>
      <c r="O797">
        <v>9.5403000000000008E-6</v>
      </c>
      <c r="P797"/>
    </row>
    <row r="798" spans="2:16" x14ac:dyDescent="0.25">
      <c r="B798" t="s">
        <v>737</v>
      </c>
      <c r="C798" t="s">
        <v>29</v>
      </c>
      <c r="D798">
        <v>12</v>
      </c>
      <c r="E798">
        <v>120</v>
      </c>
      <c r="F798">
        <v>0.01</v>
      </c>
      <c r="G798" t="s">
        <v>21</v>
      </c>
      <c r="H798" t="s">
        <v>20</v>
      </c>
      <c r="I798" t="s">
        <v>152</v>
      </c>
      <c r="J798" t="s">
        <v>152</v>
      </c>
      <c r="K798" t="s">
        <v>152</v>
      </c>
      <c r="L798">
        <v>19</v>
      </c>
      <c r="M798">
        <v>2.8000000000000001E-2</v>
      </c>
      <c r="N798">
        <v>18.263000000000002</v>
      </c>
      <c r="O798">
        <v>2.7629999999999998E-2</v>
      </c>
      <c r="P798"/>
    </row>
    <row r="799" spans="2:16" x14ac:dyDescent="0.25">
      <c r="B799" t="s">
        <v>738</v>
      </c>
      <c r="C799" t="s">
        <v>29</v>
      </c>
      <c r="D799">
        <v>12</v>
      </c>
      <c r="E799">
        <v>120</v>
      </c>
      <c r="F799">
        <v>0.1</v>
      </c>
      <c r="G799" t="s">
        <v>21</v>
      </c>
      <c r="H799" t="s">
        <v>20</v>
      </c>
      <c r="I799" t="s">
        <v>152</v>
      </c>
      <c r="J799" t="s">
        <v>152</v>
      </c>
      <c r="K799" t="s">
        <v>152</v>
      </c>
      <c r="L799">
        <v>60.591000000000001</v>
      </c>
      <c r="M799">
        <v>9.6232000000000002E-3</v>
      </c>
      <c r="N799">
        <v>60.521999999999998</v>
      </c>
      <c r="O799">
        <v>9.0804000000000006E-3</v>
      </c>
      <c r="P799"/>
    </row>
    <row r="800" spans="2:16" x14ac:dyDescent="0.25">
      <c r="B800" t="s">
        <v>739</v>
      </c>
      <c r="C800" t="s">
        <v>29</v>
      </c>
      <c r="D800">
        <v>12</v>
      </c>
      <c r="E800">
        <v>120</v>
      </c>
      <c r="F800">
        <v>1</v>
      </c>
      <c r="G800" t="s">
        <v>21</v>
      </c>
      <c r="H800" t="s">
        <v>20</v>
      </c>
      <c r="I800" t="s">
        <v>152</v>
      </c>
      <c r="J800" t="s">
        <v>152</v>
      </c>
      <c r="K800" t="s">
        <v>152</v>
      </c>
      <c r="L800">
        <v>580.29</v>
      </c>
      <c r="M800">
        <v>1.1915999999999999E-3</v>
      </c>
      <c r="N800">
        <v>580.26</v>
      </c>
      <c r="O800">
        <v>9.5637000000000001E-4</v>
      </c>
      <c r="P800"/>
    </row>
    <row r="801" spans="2:16" x14ac:dyDescent="0.25">
      <c r="B801" t="s">
        <v>740</v>
      </c>
      <c r="C801" t="s">
        <v>29</v>
      </c>
      <c r="D801">
        <v>12</v>
      </c>
      <c r="E801">
        <v>120</v>
      </c>
      <c r="F801">
        <v>10</v>
      </c>
      <c r="G801" t="s">
        <v>21</v>
      </c>
      <c r="H801" t="s">
        <v>20</v>
      </c>
      <c r="I801" t="s">
        <v>152</v>
      </c>
      <c r="J801" t="s">
        <v>152</v>
      </c>
      <c r="K801" t="s">
        <v>152</v>
      </c>
      <c r="L801">
        <v>5800</v>
      </c>
      <c r="M801">
        <v>1.8987999999999999E-4</v>
      </c>
      <c r="N801">
        <v>5800</v>
      </c>
      <c r="O801">
        <v>9.569E-5</v>
      </c>
      <c r="P801"/>
    </row>
    <row r="802" spans="2:16" x14ac:dyDescent="0.25">
      <c r="B802" t="s">
        <v>741</v>
      </c>
      <c r="C802" t="s">
        <v>29</v>
      </c>
      <c r="D802">
        <v>120</v>
      </c>
      <c r="E802">
        <v>1200</v>
      </c>
      <c r="F802">
        <v>0.1</v>
      </c>
      <c r="G802" t="s">
        <v>21</v>
      </c>
      <c r="H802" t="s">
        <v>20</v>
      </c>
      <c r="I802" t="s">
        <v>152</v>
      </c>
      <c r="J802" t="s">
        <v>152</v>
      </c>
      <c r="K802" t="s">
        <v>152</v>
      </c>
      <c r="L802">
        <v>61</v>
      </c>
      <c r="M802">
        <v>1.6E-2</v>
      </c>
      <c r="N802">
        <v>59.805</v>
      </c>
      <c r="O802">
        <v>1.5056E-2</v>
      </c>
      <c r="P802"/>
    </row>
    <row r="803" spans="2:16" x14ac:dyDescent="0.25">
      <c r="B803" t="s">
        <v>742</v>
      </c>
      <c r="C803" t="s">
        <v>29</v>
      </c>
      <c r="D803">
        <v>120</v>
      </c>
      <c r="E803">
        <v>1200</v>
      </c>
      <c r="F803">
        <v>1</v>
      </c>
      <c r="G803" t="s">
        <v>21</v>
      </c>
      <c r="H803" t="s">
        <v>20</v>
      </c>
      <c r="I803" t="s">
        <v>152</v>
      </c>
      <c r="J803" t="s">
        <v>152</v>
      </c>
      <c r="K803" t="s">
        <v>152</v>
      </c>
      <c r="L803">
        <v>580.28</v>
      </c>
      <c r="M803">
        <v>2.3181999999999999E-3</v>
      </c>
      <c r="N803">
        <v>580.16</v>
      </c>
      <c r="O803">
        <v>1.8062E-3</v>
      </c>
      <c r="P803"/>
    </row>
    <row r="804" spans="2:16" x14ac:dyDescent="0.25">
      <c r="B804" t="s">
        <v>743</v>
      </c>
      <c r="C804" t="s">
        <v>29</v>
      </c>
      <c r="D804">
        <v>120</v>
      </c>
      <c r="E804">
        <v>1200</v>
      </c>
      <c r="F804">
        <v>10</v>
      </c>
      <c r="G804" t="s">
        <v>21</v>
      </c>
      <c r="H804" t="s">
        <v>20</v>
      </c>
      <c r="I804" t="s">
        <v>152</v>
      </c>
      <c r="J804" t="s">
        <v>152</v>
      </c>
      <c r="K804" t="s">
        <v>152</v>
      </c>
      <c r="L804">
        <v>5800.1</v>
      </c>
      <c r="M804">
        <v>3.8706E-4</v>
      </c>
      <c r="N804">
        <v>5800</v>
      </c>
      <c r="O804">
        <v>1.8102999999999999E-4</v>
      </c>
      <c r="P804"/>
    </row>
    <row r="805" spans="2:16" x14ac:dyDescent="0.25">
      <c r="B805" t="s">
        <v>744</v>
      </c>
      <c r="C805" t="s">
        <v>29</v>
      </c>
      <c r="D805">
        <v>120</v>
      </c>
      <c r="E805">
        <v>1200</v>
      </c>
      <c r="F805">
        <v>100</v>
      </c>
      <c r="G805" t="s">
        <v>21</v>
      </c>
      <c r="H805" t="s">
        <v>20</v>
      </c>
      <c r="I805" t="s">
        <v>152</v>
      </c>
      <c r="J805" t="s">
        <v>152</v>
      </c>
      <c r="K805" t="s">
        <v>152</v>
      </c>
      <c r="L805">
        <v>58000</v>
      </c>
      <c r="M805">
        <v>1.0052000000000001E-4</v>
      </c>
      <c r="N805">
        <v>58000</v>
      </c>
      <c r="O805">
        <v>1.8104000000000001E-5</v>
      </c>
      <c r="P805"/>
    </row>
    <row r="806" spans="2:16" x14ac:dyDescent="0.25">
      <c r="B806" t="s">
        <v>745</v>
      </c>
      <c r="C806" t="s">
        <v>29</v>
      </c>
      <c r="D806">
        <v>1200</v>
      </c>
      <c r="E806">
        <v>2000</v>
      </c>
      <c r="F806">
        <v>1</v>
      </c>
      <c r="G806" t="s">
        <v>21</v>
      </c>
      <c r="H806" t="s">
        <v>21</v>
      </c>
      <c r="I806" t="s">
        <v>152</v>
      </c>
      <c r="J806" t="s">
        <v>152</v>
      </c>
      <c r="K806" t="s">
        <v>152</v>
      </c>
      <c r="L806">
        <v>0.44</v>
      </c>
      <c r="M806">
        <v>0.13</v>
      </c>
      <c r="N806">
        <v>0.42887000000000003</v>
      </c>
      <c r="O806">
        <v>0.12787000000000001</v>
      </c>
      <c r="P806"/>
    </row>
    <row r="807" spans="2:16" x14ac:dyDescent="0.25">
      <c r="B807" t="s">
        <v>746</v>
      </c>
      <c r="C807" t="s">
        <v>29</v>
      </c>
      <c r="D807">
        <v>1200</v>
      </c>
      <c r="E807">
        <v>2000</v>
      </c>
      <c r="F807">
        <v>10</v>
      </c>
      <c r="G807" t="s">
        <v>21</v>
      </c>
      <c r="H807" t="s">
        <v>21</v>
      </c>
      <c r="I807" t="s">
        <v>152</v>
      </c>
      <c r="J807" t="s">
        <v>152</v>
      </c>
      <c r="K807" t="s">
        <v>152</v>
      </c>
      <c r="L807">
        <v>5.7830000000000004</v>
      </c>
      <c r="M807">
        <v>1.5928999999999999E-2</v>
      </c>
      <c r="N807">
        <v>5.7835000000000001</v>
      </c>
      <c r="O807">
        <v>1.3951999999999999E-2</v>
      </c>
      <c r="P807"/>
    </row>
    <row r="808" spans="2:16" x14ac:dyDescent="0.25">
      <c r="B808" t="s">
        <v>747</v>
      </c>
      <c r="C808" t="s">
        <v>29</v>
      </c>
      <c r="D808">
        <v>1200</v>
      </c>
      <c r="E808">
        <v>2000</v>
      </c>
      <c r="F808">
        <v>100</v>
      </c>
      <c r="G808" t="s">
        <v>21</v>
      </c>
      <c r="H808" t="s">
        <v>21</v>
      </c>
      <c r="I808" t="s">
        <v>152</v>
      </c>
      <c r="J808" t="s">
        <v>152</v>
      </c>
      <c r="K808" t="s">
        <v>152</v>
      </c>
      <c r="L808">
        <v>57.997999999999998</v>
      </c>
      <c r="M808">
        <v>2.1913000000000002E-3</v>
      </c>
      <c r="N808">
        <v>57.997999999999998</v>
      </c>
      <c r="O808">
        <v>1.3965000000000002E-3</v>
      </c>
      <c r="P808"/>
    </row>
    <row r="809" spans="2:16" x14ac:dyDescent="0.25">
      <c r="B809" t="s">
        <v>748</v>
      </c>
      <c r="C809" t="s">
        <v>29</v>
      </c>
      <c r="D809">
        <v>1200</v>
      </c>
      <c r="E809">
        <v>2000</v>
      </c>
      <c r="F809">
        <v>1000</v>
      </c>
      <c r="G809" t="s">
        <v>21</v>
      </c>
      <c r="H809" t="s">
        <v>21</v>
      </c>
      <c r="I809" t="s">
        <v>152</v>
      </c>
      <c r="J809" t="s">
        <v>152</v>
      </c>
      <c r="K809" t="s">
        <v>152</v>
      </c>
      <c r="L809">
        <v>580</v>
      </c>
      <c r="M809">
        <v>4.5756000000000003E-4</v>
      </c>
      <c r="N809">
        <v>580</v>
      </c>
      <c r="O809">
        <v>1.3966E-4</v>
      </c>
      <c r="P809"/>
    </row>
    <row r="810" spans="2:16" x14ac:dyDescent="0.25">
      <c r="P810"/>
    </row>
    <row r="811" spans="2:16" x14ac:dyDescent="0.25">
      <c r="P811"/>
    </row>
    <row r="812" spans="2:16" x14ac:dyDescent="0.25">
      <c r="P812"/>
    </row>
    <row r="813" spans="2:16" x14ac:dyDescent="0.25">
      <c r="P813"/>
    </row>
    <row r="814" spans="2:16" x14ac:dyDescent="0.25">
      <c r="P814"/>
    </row>
    <row r="815" spans="2:16" x14ac:dyDescent="0.25">
      <c r="P815"/>
    </row>
    <row r="816" spans="2:16" x14ac:dyDescent="0.25">
      <c r="P816"/>
    </row>
    <row r="817" spans="16:16" x14ac:dyDescent="0.25">
      <c r="P817"/>
    </row>
    <row r="818" spans="16:16" x14ac:dyDescent="0.25">
      <c r="P818"/>
    </row>
    <row r="819" spans="16:16" x14ac:dyDescent="0.25">
      <c r="P819"/>
    </row>
    <row r="820" spans="16:16" x14ac:dyDescent="0.25">
      <c r="P820"/>
    </row>
    <row r="821" spans="16:16" x14ac:dyDescent="0.25">
      <c r="P821"/>
    </row>
    <row r="822" spans="16:16" x14ac:dyDescent="0.25">
      <c r="P822"/>
    </row>
    <row r="823" spans="16:16" x14ac:dyDescent="0.25">
      <c r="P823"/>
    </row>
    <row r="824" spans="16:16" x14ac:dyDescent="0.25">
      <c r="P824"/>
    </row>
    <row r="825" spans="16:16" x14ac:dyDescent="0.25">
      <c r="P825"/>
    </row>
    <row r="826" spans="16:16" x14ac:dyDescent="0.25">
      <c r="P826"/>
    </row>
    <row r="827" spans="16:16" x14ac:dyDescent="0.25">
      <c r="P827"/>
    </row>
    <row r="828" spans="16:16" x14ac:dyDescent="0.25">
      <c r="P828"/>
    </row>
    <row r="829" spans="16:16" x14ac:dyDescent="0.25">
      <c r="P829"/>
    </row>
    <row r="830" spans="16:16" x14ac:dyDescent="0.25">
      <c r="P830"/>
    </row>
    <row r="831" spans="16:16" x14ac:dyDescent="0.25">
      <c r="P831"/>
    </row>
    <row r="832" spans="16:16" x14ac:dyDescent="0.25">
      <c r="P832"/>
    </row>
    <row r="833" spans="16:16" x14ac:dyDescent="0.25">
      <c r="P833"/>
    </row>
    <row r="834" spans="16:16" x14ac:dyDescent="0.25">
      <c r="P834"/>
    </row>
    <row r="835" spans="16:16" x14ac:dyDescent="0.25">
      <c r="P835"/>
    </row>
    <row r="836" spans="16:16" x14ac:dyDescent="0.25">
      <c r="P836"/>
    </row>
    <row r="837" spans="16:16" x14ac:dyDescent="0.25">
      <c r="P837"/>
    </row>
    <row r="838" spans="16:16" x14ac:dyDescent="0.25">
      <c r="P838"/>
    </row>
    <row r="839" spans="16:16" x14ac:dyDescent="0.25">
      <c r="P839"/>
    </row>
    <row r="840" spans="16:16" x14ac:dyDescent="0.25">
      <c r="P840"/>
    </row>
    <row r="841" spans="16:16" x14ac:dyDescent="0.25">
      <c r="P841"/>
    </row>
    <row r="842" spans="16:16" x14ac:dyDescent="0.25">
      <c r="P842"/>
    </row>
    <row r="843" spans="16:16" x14ac:dyDescent="0.25">
      <c r="P843"/>
    </row>
    <row r="844" spans="16:16" x14ac:dyDescent="0.25">
      <c r="P844"/>
    </row>
    <row r="845" spans="16:16" x14ac:dyDescent="0.25">
      <c r="P845"/>
    </row>
    <row r="846" spans="16:16" x14ac:dyDescent="0.25">
      <c r="P846"/>
    </row>
    <row r="847" spans="16:16" x14ac:dyDescent="0.25">
      <c r="P847"/>
    </row>
    <row r="848" spans="16:16" x14ac:dyDescent="0.25">
      <c r="P848"/>
    </row>
    <row r="849" spans="16:16" x14ac:dyDescent="0.25">
      <c r="P849"/>
    </row>
    <row r="850" spans="16:16" x14ac:dyDescent="0.25">
      <c r="P850"/>
    </row>
    <row r="851" spans="16:16" x14ac:dyDescent="0.25">
      <c r="P851"/>
    </row>
    <row r="852" spans="16:16" x14ac:dyDescent="0.25">
      <c r="P852"/>
    </row>
    <row r="853" spans="16:16" x14ac:dyDescent="0.25">
      <c r="P853"/>
    </row>
    <row r="854" spans="16:16" x14ac:dyDescent="0.25">
      <c r="P854"/>
    </row>
    <row r="855" spans="16:16" x14ac:dyDescent="0.25">
      <c r="P855"/>
    </row>
    <row r="856" spans="16:16" x14ac:dyDescent="0.25">
      <c r="P856"/>
    </row>
    <row r="857" spans="16:16" x14ac:dyDescent="0.25">
      <c r="P857"/>
    </row>
    <row r="858" spans="16:16" x14ac:dyDescent="0.25">
      <c r="P858"/>
    </row>
    <row r="859" spans="16:16" x14ac:dyDescent="0.25">
      <c r="P859"/>
    </row>
    <row r="860" spans="16:16" x14ac:dyDescent="0.25">
      <c r="P860"/>
    </row>
    <row r="861" spans="16:16" x14ac:dyDescent="0.25">
      <c r="P861"/>
    </row>
    <row r="862" spans="16:16" x14ac:dyDescent="0.25">
      <c r="P862"/>
    </row>
    <row r="863" spans="16:16" x14ac:dyDescent="0.25">
      <c r="P863"/>
    </row>
    <row r="864" spans="16:16" x14ac:dyDescent="0.25">
      <c r="P864"/>
    </row>
    <row r="865" spans="16:16" x14ac:dyDescent="0.25">
      <c r="P865"/>
    </row>
    <row r="866" spans="16:16" x14ac:dyDescent="0.25">
      <c r="P866"/>
    </row>
    <row r="867" spans="16:16" x14ac:dyDescent="0.25">
      <c r="P867"/>
    </row>
    <row r="868" spans="16:16" x14ac:dyDescent="0.25">
      <c r="P868"/>
    </row>
    <row r="869" spans="16:16" x14ac:dyDescent="0.25">
      <c r="P869"/>
    </row>
    <row r="870" spans="16:16" x14ac:dyDescent="0.25">
      <c r="P870"/>
    </row>
    <row r="871" spans="16:16" x14ac:dyDescent="0.25">
      <c r="P871"/>
    </row>
    <row r="872" spans="16:16" x14ac:dyDescent="0.25">
      <c r="P872"/>
    </row>
    <row r="873" spans="16:16" x14ac:dyDescent="0.25">
      <c r="P873"/>
    </row>
    <row r="874" spans="16:16" x14ac:dyDescent="0.25">
      <c r="P874"/>
    </row>
    <row r="875" spans="16:16" x14ac:dyDescent="0.25">
      <c r="P875"/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66"/>
  <sheetViews>
    <sheetView workbookViewId="0">
      <selection activeCell="B1" sqref="B1"/>
    </sheetView>
  </sheetViews>
  <sheetFormatPr defaultRowHeight="15" x14ac:dyDescent="0.25"/>
  <cols>
    <col min="2" max="2" width="35.85546875" style="63" customWidth="1"/>
    <col min="3" max="4" width="13.5703125" style="63" customWidth="1"/>
    <col min="5" max="5" width="12.85546875" style="63" customWidth="1"/>
    <col min="6" max="6" width="12.5703125" style="63" customWidth="1"/>
    <col min="7" max="7" width="14" style="63" customWidth="1"/>
    <col min="8" max="8" width="12.140625" style="63" customWidth="1"/>
    <col min="9" max="9" width="14" style="63" customWidth="1"/>
    <col min="10" max="16" width="9.140625" style="63"/>
  </cols>
  <sheetData>
    <row r="1" spans="1:16" x14ac:dyDescent="0.25">
      <c r="A1" t="s">
        <v>136</v>
      </c>
      <c r="B1" s="202">
        <v>43721</v>
      </c>
      <c r="C1" s="203" t="s">
        <v>118</v>
      </c>
    </row>
    <row r="2" spans="1:16" x14ac:dyDescent="0.25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25">
      <c r="B3"/>
      <c r="C3" s="152" t="s">
        <v>0</v>
      </c>
      <c r="D3" s="152" t="s">
        <v>1</v>
      </c>
      <c r="E3" s="152" t="s">
        <v>2</v>
      </c>
      <c r="F3" s="152" t="s">
        <v>3</v>
      </c>
      <c r="G3" s="152" t="s">
        <v>4</v>
      </c>
      <c r="H3" s="152" t="s">
        <v>5</v>
      </c>
      <c r="I3" s="152" t="s">
        <v>6</v>
      </c>
      <c r="J3" s="152" t="s">
        <v>7</v>
      </c>
      <c r="K3" s="152" t="s">
        <v>8</v>
      </c>
      <c r="L3" s="152" t="s">
        <v>9</v>
      </c>
      <c r="M3" s="152" t="s">
        <v>10</v>
      </c>
      <c r="N3" s="152" t="s">
        <v>11</v>
      </c>
      <c r="O3" s="152" t="s">
        <v>12</v>
      </c>
      <c r="P3" s="77"/>
    </row>
    <row r="4" spans="1:16" x14ac:dyDescent="0.25">
      <c r="B4" s="63" t="str">
        <f>CONCATENATE(C4,F4,D4)</f>
        <v>DCVmeas0.00000010</v>
      </c>
      <c r="C4" s="63" t="s">
        <v>792</v>
      </c>
      <c r="D4" s="63">
        <v>0</v>
      </c>
      <c r="E4" s="63">
        <v>0.1</v>
      </c>
      <c r="F4" s="63">
        <v>1.0000000000000001E-7</v>
      </c>
      <c r="G4" s="63" t="s">
        <v>16</v>
      </c>
      <c r="H4" s="63" t="s">
        <v>15</v>
      </c>
      <c r="L4" s="63">
        <v>0.62</v>
      </c>
      <c r="M4" s="63">
        <v>4.5</v>
      </c>
      <c r="N4" s="63">
        <v>0.61124000000000001</v>
      </c>
      <c r="O4" s="63">
        <v>4.4552000000000005</v>
      </c>
    </row>
    <row r="5" spans="1:16" x14ac:dyDescent="0.25">
      <c r="B5" s="63" t="str">
        <f t="shared" ref="B5:B68" si="0">CONCATENATE(C5,F5,D5)</f>
        <v>DCVmeas0.0000010</v>
      </c>
      <c r="C5" s="63" t="s">
        <v>792</v>
      </c>
      <c r="D5" s="63">
        <v>0</v>
      </c>
      <c r="E5" s="63">
        <v>0.1</v>
      </c>
      <c r="F5" s="63">
        <v>9.9999999999999995E-7</v>
      </c>
      <c r="G5" s="63" t="s">
        <v>16</v>
      </c>
      <c r="H5" s="63" t="s">
        <v>15</v>
      </c>
      <c r="L5" s="63">
        <v>0.84073999999999993</v>
      </c>
      <c r="M5" s="63">
        <v>3.6486000000000001</v>
      </c>
      <c r="N5" s="63">
        <v>0.84023999999999999</v>
      </c>
      <c r="O5" s="63">
        <v>3.6383000000000001</v>
      </c>
    </row>
    <row r="6" spans="1:16" x14ac:dyDescent="0.25">
      <c r="B6" s="63" t="str">
        <f t="shared" si="0"/>
        <v>DCVmeas0.000010</v>
      </c>
      <c r="C6" s="63" t="s">
        <v>792</v>
      </c>
      <c r="D6" s="63">
        <v>0</v>
      </c>
      <c r="E6" s="63">
        <v>0.1</v>
      </c>
      <c r="F6" s="63">
        <v>1.0000000000000001E-5</v>
      </c>
      <c r="G6" s="63" t="s">
        <v>16</v>
      </c>
      <c r="H6" s="63" t="s">
        <v>15</v>
      </c>
      <c r="L6" s="63">
        <v>5.8319999999999999</v>
      </c>
      <c r="M6" s="63">
        <v>0.64500999999999997</v>
      </c>
      <c r="N6" s="63">
        <v>5.8316999999999997</v>
      </c>
      <c r="O6" s="63">
        <v>0.63534999999999997</v>
      </c>
    </row>
    <row r="7" spans="1:16" x14ac:dyDescent="0.25">
      <c r="B7" s="63" t="str">
        <f t="shared" si="0"/>
        <v>DCVmeas0.00010</v>
      </c>
      <c r="C7" s="63" t="s">
        <v>792</v>
      </c>
      <c r="D7" s="63">
        <v>0</v>
      </c>
      <c r="E7" s="63">
        <v>0.1</v>
      </c>
      <c r="F7" s="63">
        <v>1E-4</v>
      </c>
      <c r="G7" s="63" t="s">
        <v>16</v>
      </c>
      <c r="H7" s="63" t="s">
        <v>15</v>
      </c>
      <c r="L7" s="63">
        <v>58.003</v>
      </c>
      <c r="M7" s="63">
        <v>6.8164999999999989E-2</v>
      </c>
      <c r="N7" s="63">
        <v>58.003</v>
      </c>
      <c r="O7" s="63">
        <v>6.4226000000000005E-2</v>
      </c>
    </row>
    <row r="8" spans="1:16" x14ac:dyDescent="0.25">
      <c r="B8" s="63" t="str">
        <f t="shared" si="0"/>
        <v>DCVmeas0.0010</v>
      </c>
      <c r="C8" s="63" t="s">
        <v>792</v>
      </c>
      <c r="D8" s="63">
        <v>0</v>
      </c>
      <c r="E8" s="63">
        <v>0.1</v>
      </c>
      <c r="F8" s="63">
        <v>1E-3</v>
      </c>
      <c r="G8" s="63" t="s">
        <v>16</v>
      </c>
      <c r="H8" s="63" t="s">
        <v>15</v>
      </c>
      <c r="L8" s="63">
        <v>580</v>
      </c>
      <c r="M8" s="63">
        <v>7.9988999999999998E-3</v>
      </c>
      <c r="N8" s="63">
        <v>580</v>
      </c>
      <c r="O8" s="63">
        <v>6.4232999999999998E-3</v>
      </c>
    </row>
    <row r="9" spans="1:16" x14ac:dyDescent="0.25">
      <c r="B9" s="63" t="str">
        <f t="shared" si="0"/>
        <v>DCVmeas0.010</v>
      </c>
      <c r="C9" s="63" t="s">
        <v>792</v>
      </c>
      <c r="D9" s="63">
        <v>0</v>
      </c>
      <c r="E9" s="63">
        <v>0.1</v>
      </c>
      <c r="F9" s="63">
        <v>0.01</v>
      </c>
      <c r="G9" s="63" t="s">
        <v>16</v>
      </c>
      <c r="H9" s="63" t="s">
        <v>15</v>
      </c>
      <c r="L9" s="63">
        <v>5800</v>
      </c>
      <c r="M9" s="63">
        <v>1.2725999999999998E-3</v>
      </c>
      <c r="N9" s="63">
        <v>5800</v>
      </c>
      <c r="O9" s="63">
        <v>6.4232999999999998E-4</v>
      </c>
    </row>
    <row r="10" spans="1:16" x14ac:dyDescent="0.25">
      <c r="B10" s="63" t="str">
        <f>CONCATENATE(C10,F10,D10)</f>
        <v>DCVmeas0.00000010.1</v>
      </c>
      <c r="C10" s="63" t="s">
        <v>792</v>
      </c>
      <c r="D10" s="63">
        <v>0.1</v>
      </c>
      <c r="E10" s="63">
        <v>1</v>
      </c>
      <c r="F10" s="63">
        <v>1.0000000000000001E-7</v>
      </c>
      <c r="G10" s="63" t="s">
        <v>16</v>
      </c>
      <c r="H10" s="63" t="s">
        <v>15</v>
      </c>
      <c r="L10" s="63">
        <v>0.5</v>
      </c>
      <c r="M10" s="63">
        <v>0</v>
      </c>
      <c r="N10" s="63">
        <v>0.48404000000000003</v>
      </c>
      <c r="O10" s="63">
        <v>0</v>
      </c>
    </row>
    <row r="11" spans="1:16" x14ac:dyDescent="0.25">
      <c r="B11" s="63" t="str">
        <f t="shared" si="0"/>
        <v>DCVmeas0.0000010.1</v>
      </c>
      <c r="C11" s="63" t="s">
        <v>792</v>
      </c>
      <c r="D11" s="63">
        <v>0.1</v>
      </c>
      <c r="E11" s="63">
        <v>1</v>
      </c>
      <c r="F11" s="63">
        <v>9.9999999999999995E-7</v>
      </c>
      <c r="G11" s="63" t="s">
        <v>16</v>
      </c>
      <c r="H11" s="63" t="s">
        <v>15</v>
      </c>
      <c r="L11" s="63">
        <v>0.66083999999999998</v>
      </c>
      <c r="M11" s="63">
        <v>0</v>
      </c>
      <c r="N11" s="63">
        <v>0.65909999999999991</v>
      </c>
      <c r="O11" s="63">
        <v>0</v>
      </c>
    </row>
    <row r="12" spans="1:16" x14ac:dyDescent="0.25">
      <c r="B12" s="63" t="str">
        <f t="shared" si="0"/>
        <v>DCVmeas0.000010.1</v>
      </c>
      <c r="C12" s="63" t="s">
        <v>792</v>
      </c>
      <c r="D12" s="63">
        <v>0.1</v>
      </c>
      <c r="E12" s="63">
        <v>1</v>
      </c>
      <c r="F12" s="63">
        <v>1.0000000000000001E-5</v>
      </c>
      <c r="G12" s="63" t="s">
        <v>16</v>
      </c>
      <c r="H12" s="63" t="s">
        <v>15</v>
      </c>
      <c r="L12" s="63">
        <v>5.6669</v>
      </c>
      <c r="M12" s="63">
        <v>0</v>
      </c>
      <c r="N12" s="63">
        <v>5.6657999999999999</v>
      </c>
      <c r="O12" s="63">
        <v>0</v>
      </c>
    </row>
    <row r="13" spans="1:16" x14ac:dyDescent="0.25">
      <c r="B13" s="63" t="str">
        <f t="shared" si="0"/>
        <v>DCVmeas0.00010.1</v>
      </c>
      <c r="C13" s="63" t="s">
        <v>792</v>
      </c>
      <c r="D13" s="63">
        <v>0.1</v>
      </c>
      <c r="E13" s="63">
        <v>1</v>
      </c>
      <c r="F13" s="63">
        <v>1E-4</v>
      </c>
      <c r="G13" s="63" t="s">
        <v>16</v>
      </c>
      <c r="H13" s="63" t="s">
        <v>15</v>
      </c>
      <c r="L13" s="63">
        <v>57.982999999999997</v>
      </c>
      <c r="M13" s="63">
        <v>0</v>
      </c>
      <c r="N13" s="63">
        <v>57.982999999999997</v>
      </c>
      <c r="O13" s="63">
        <v>0</v>
      </c>
    </row>
    <row r="14" spans="1:16" x14ac:dyDescent="0.25">
      <c r="B14" s="63" t="str">
        <f t="shared" si="0"/>
        <v>DCVmeas0.0010.1</v>
      </c>
      <c r="C14" s="63" t="s">
        <v>792</v>
      </c>
      <c r="D14" s="63">
        <v>0.1</v>
      </c>
      <c r="E14" s="63">
        <v>1</v>
      </c>
      <c r="F14" s="63">
        <v>1E-3</v>
      </c>
      <c r="G14" s="63" t="s">
        <v>16</v>
      </c>
      <c r="H14" s="63" t="s">
        <v>15</v>
      </c>
      <c r="L14" s="63">
        <v>580</v>
      </c>
      <c r="M14" s="63">
        <v>0</v>
      </c>
      <c r="N14" s="63">
        <v>580</v>
      </c>
      <c r="O14" s="63">
        <v>0</v>
      </c>
    </row>
    <row r="15" spans="1:16" x14ac:dyDescent="0.25">
      <c r="B15" s="63" t="str">
        <f t="shared" si="0"/>
        <v>DCVmeas0.010.1</v>
      </c>
      <c r="C15" s="63" t="s">
        <v>792</v>
      </c>
      <c r="D15" s="63">
        <v>0.1</v>
      </c>
      <c r="E15" s="63">
        <v>1</v>
      </c>
      <c r="F15" s="63">
        <v>0.01</v>
      </c>
      <c r="G15" s="63" t="s">
        <v>16</v>
      </c>
      <c r="H15" s="63" t="s">
        <v>15</v>
      </c>
      <c r="L15" s="63">
        <v>5800</v>
      </c>
      <c r="M15" s="63">
        <v>0</v>
      </c>
      <c r="N15" s="63">
        <v>5800</v>
      </c>
      <c r="O15" s="63">
        <v>0</v>
      </c>
    </row>
    <row r="16" spans="1:16" x14ac:dyDescent="0.25">
      <c r="B16" s="63" t="str">
        <f t="shared" si="0"/>
        <v>DCVmeas0.00000011</v>
      </c>
      <c r="C16" s="63" t="s">
        <v>792</v>
      </c>
      <c r="D16" s="63">
        <v>1</v>
      </c>
      <c r="E16" s="63">
        <v>10</v>
      </c>
      <c r="F16" s="63">
        <v>9.9999999999999995E-8</v>
      </c>
      <c r="G16" s="63" t="s">
        <v>16</v>
      </c>
      <c r="H16" s="63" t="s">
        <v>15</v>
      </c>
      <c r="L16" s="63">
        <v>1.1000000000000001</v>
      </c>
      <c r="M16" s="63">
        <v>4.5999999999999996</v>
      </c>
      <c r="N16" s="63">
        <v>0.79598000000000002</v>
      </c>
      <c r="O16" s="63">
        <v>4.6215999999999999</v>
      </c>
    </row>
    <row r="17" spans="2:15" x14ac:dyDescent="0.25">
      <c r="B17" s="63" t="str">
        <f t="shared" si="0"/>
        <v>DCVmeas0.0000011</v>
      </c>
      <c r="C17" s="63" t="s">
        <v>792</v>
      </c>
      <c r="D17" s="63">
        <v>1</v>
      </c>
      <c r="E17" s="63">
        <v>10</v>
      </c>
      <c r="F17" s="63">
        <v>9.9999999999999995E-7</v>
      </c>
      <c r="G17" s="63" t="s">
        <v>16</v>
      </c>
      <c r="H17" s="63" t="s">
        <v>15</v>
      </c>
      <c r="L17" s="63">
        <v>1.1000000000000001</v>
      </c>
      <c r="M17" s="63">
        <v>4.5999999999999996</v>
      </c>
      <c r="N17" s="63">
        <v>0.82952999999999999</v>
      </c>
      <c r="O17" s="63">
        <v>4.6185999999999998</v>
      </c>
    </row>
    <row r="18" spans="2:15" x14ac:dyDescent="0.25">
      <c r="B18" s="63" t="str">
        <f t="shared" si="0"/>
        <v>DCVmeas0.000011</v>
      </c>
      <c r="C18" s="63" t="s">
        <v>792</v>
      </c>
      <c r="D18" s="63">
        <v>1</v>
      </c>
      <c r="E18" s="63">
        <v>10</v>
      </c>
      <c r="F18" s="63">
        <v>1.0000000000000001E-5</v>
      </c>
      <c r="G18" s="63" t="s">
        <v>16</v>
      </c>
      <c r="H18" s="63" t="s">
        <v>15</v>
      </c>
      <c r="L18" s="63">
        <v>3.5575000000000001</v>
      </c>
      <c r="M18" s="63">
        <v>4.3811999999999998</v>
      </c>
      <c r="N18" s="63">
        <v>3.5554000000000001</v>
      </c>
      <c r="O18" s="63">
        <v>4.3813000000000004</v>
      </c>
    </row>
    <row r="19" spans="2:15" x14ac:dyDescent="0.25">
      <c r="B19" s="63" t="str">
        <f t="shared" si="0"/>
        <v>DCVmeas0.00011</v>
      </c>
      <c r="C19" s="63" t="s">
        <v>792</v>
      </c>
      <c r="D19" s="63">
        <v>1</v>
      </c>
      <c r="E19" s="63">
        <v>10</v>
      </c>
      <c r="F19" s="63">
        <v>1E-4</v>
      </c>
      <c r="G19" s="63" t="s">
        <v>16</v>
      </c>
      <c r="H19" s="63" t="s">
        <v>15</v>
      </c>
      <c r="L19" s="63">
        <v>56.430999999999997</v>
      </c>
      <c r="M19" s="63">
        <v>1.8231999999999999</v>
      </c>
      <c r="N19" s="63">
        <v>56.428999999999995</v>
      </c>
      <c r="O19" s="63">
        <v>1.8230999999999999</v>
      </c>
    </row>
    <row r="20" spans="2:15" x14ac:dyDescent="0.25">
      <c r="B20" s="63" t="str">
        <f t="shared" si="0"/>
        <v>DCVmeas0.0011</v>
      </c>
      <c r="C20" s="63" t="s">
        <v>792</v>
      </c>
      <c r="D20" s="63">
        <v>1</v>
      </c>
      <c r="E20" s="63">
        <v>10</v>
      </c>
      <c r="F20" s="63">
        <v>1E-3</v>
      </c>
      <c r="G20" s="63" t="s">
        <v>16</v>
      </c>
      <c r="H20" s="63" t="s">
        <v>15</v>
      </c>
      <c r="L20" s="63">
        <v>579.81999999999994</v>
      </c>
      <c r="M20" s="63">
        <v>0.20862</v>
      </c>
      <c r="N20" s="63">
        <v>579.81999999999994</v>
      </c>
      <c r="O20" s="63">
        <v>0.20854</v>
      </c>
    </row>
    <row r="21" spans="2:15" x14ac:dyDescent="0.25">
      <c r="B21" s="63" t="str">
        <f t="shared" si="0"/>
        <v>DCVmeas0.011</v>
      </c>
      <c r="C21" s="63" t="s">
        <v>792</v>
      </c>
      <c r="D21" s="63">
        <v>1</v>
      </c>
      <c r="E21" s="63">
        <v>10</v>
      </c>
      <c r="F21" s="63">
        <v>0.01</v>
      </c>
      <c r="G21" s="63" t="s">
        <v>16</v>
      </c>
      <c r="H21" s="63" t="s">
        <v>15</v>
      </c>
      <c r="L21" s="63">
        <v>5800</v>
      </c>
      <c r="M21" s="63">
        <v>2.0920000000000001E-2</v>
      </c>
      <c r="N21" s="63">
        <v>5799.8</v>
      </c>
      <c r="O21" s="63">
        <v>2.0888E-2</v>
      </c>
    </row>
    <row r="22" spans="2:15" x14ac:dyDescent="0.25">
      <c r="B22" s="63" t="str">
        <f t="shared" si="0"/>
        <v>DCVmeas0.0000110</v>
      </c>
      <c r="C22" s="63" t="s">
        <v>792</v>
      </c>
      <c r="D22" s="63">
        <v>10</v>
      </c>
      <c r="E22" s="63">
        <v>100</v>
      </c>
      <c r="F22" s="63">
        <v>1.0000000000000001E-5</v>
      </c>
      <c r="G22" s="63" t="s">
        <v>16</v>
      </c>
      <c r="H22" s="63" t="s">
        <v>15</v>
      </c>
      <c r="L22" s="63">
        <v>36</v>
      </c>
      <c r="M22" s="63">
        <v>7</v>
      </c>
      <c r="N22" s="63">
        <v>35.28</v>
      </c>
      <c r="O22" s="63">
        <v>6.9511000000000003</v>
      </c>
    </row>
    <row r="23" spans="2:15" x14ac:dyDescent="0.25">
      <c r="B23" s="63" t="str">
        <f t="shared" si="0"/>
        <v>DCVmeas0.000110</v>
      </c>
      <c r="C23" s="63" t="s">
        <v>792</v>
      </c>
      <c r="D23" s="63">
        <v>10</v>
      </c>
      <c r="E23" s="63">
        <v>100</v>
      </c>
      <c r="F23" s="63">
        <v>1E-4</v>
      </c>
      <c r="G23" s="63" t="s">
        <v>16</v>
      </c>
      <c r="H23" s="63" t="s">
        <v>15</v>
      </c>
      <c r="L23" s="63">
        <v>50.924999999999997</v>
      </c>
      <c r="M23" s="63">
        <v>6.8507999999999996</v>
      </c>
      <c r="N23" s="63">
        <v>51.256999999999998</v>
      </c>
      <c r="O23" s="63">
        <v>6.8110999999999997</v>
      </c>
    </row>
    <row r="24" spans="2:15" x14ac:dyDescent="0.25">
      <c r="B24" s="63" t="str">
        <f t="shared" si="0"/>
        <v>DCVmeas0.00110</v>
      </c>
      <c r="C24" s="63" t="s">
        <v>792</v>
      </c>
      <c r="D24" s="63">
        <v>10</v>
      </c>
      <c r="E24" s="63">
        <v>100</v>
      </c>
      <c r="F24" s="63">
        <v>1E-3</v>
      </c>
      <c r="G24" s="63" t="s">
        <v>16</v>
      </c>
      <c r="H24" s="63" t="s">
        <v>15</v>
      </c>
      <c r="L24" s="63">
        <v>551.23</v>
      </c>
      <c r="M24" s="63">
        <v>3.8134999999999999</v>
      </c>
      <c r="N24" s="63">
        <v>551.18999999999994</v>
      </c>
      <c r="O24" s="63">
        <v>3.8123</v>
      </c>
    </row>
    <row r="25" spans="2:15" x14ac:dyDescent="0.25">
      <c r="B25" s="63" t="str">
        <f t="shared" si="0"/>
        <v>DCVmeas0.0110</v>
      </c>
      <c r="C25" s="63" t="s">
        <v>792</v>
      </c>
      <c r="D25" s="63">
        <v>10</v>
      </c>
      <c r="E25" s="63">
        <v>100</v>
      </c>
      <c r="F25" s="63">
        <v>0.01</v>
      </c>
      <c r="G25" s="63" t="s">
        <v>16</v>
      </c>
      <c r="H25" s="63" t="s">
        <v>15</v>
      </c>
      <c r="L25" s="63">
        <v>5796</v>
      </c>
      <c r="M25" s="63">
        <v>0.49897999999999998</v>
      </c>
      <c r="N25" s="63">
        <v>5796</v>
      </c>
      <c r="O25" s="63">
        <v>0.49811</v>
      </c>
    </row>
    <row r="26" spans="2:15" x14ac:dyDescent="0.25">
      <c r="B26" s="63" t="str">
        <f t="shared" si="0"/>
        <v>DCVmeas0.110</v>
      </c>
      <c r="C26" s="63" t="s">
        <v>792</v>
      </c>
      <c r="D26" s="63">
        <v>10</v>
      </c>
      <c r="E26" s="63">
        <v>100</v>
      </c>
      <c r="F26" s="63">
        <v>0.1</v>
      </c>
      <c r="G26" s="63" t="s">
        <v>16</v>
      </c>
      <c r="H26" s="63" t="s">
        <v>15</v>
      </c>
      <c r="L26" s="63">
        <v>58000</v>
      </c>
      <c r="M26" s="63">
        <v>5.0362999999999998E-2</v>
      </c>
      <c r="N26" s="63">
        <v>58000</v>
      </c>
      <c r="O26" s="63">
        <v>5.0008999999999998E-2</v>
      </c>
    </row>
    <row r="27" spans="2:15" x14ac:dyDescent="0.25">
      <c r="B27" s="63" t="str">
        <f t="shared" si="0"/>
        <v>DCVmeas0.0001100</v>
      </c>
      <c r="C27" s="63" t="s">
        <v>792</v>
      </c>
      <c r="D27" s="63">
        <v>100</v>
      </c>
      <c r="E27" s="63">
        <v>1000</v>
      </c>
      <c r="F27" s="63">
        <v>1E-4</v>
      </c>
      <c r="G27" s="63" t="s">
        <v>16</v>
      </c>
      <c r="H27" s="63" t="s">
        <v>14</v>
      </c>
      <c r="L27" s="63">
        <v>0.16</v>
      </c>
      <c r="M27" s="63">
        <v>7.1000000000000004E-3</v>
      </c>
      <c r="N27" s="63">
        <v>0.15282999999999999</v>
      </c>
      <c r="O27" s="63">
        <v>7.0612000000000001E-3</v>
      </c>
    </row>
    <row r="28" spans="2:15" x14ac:dyDescent="0.25">
      <c r="B28" s="63" t="str">
        <f t="shared" si="0"/>
        <v>DCVmeas0.001100</v>
      </c>
      <c r="C28" s="63" t="s">
        <v>792</v>
      </c>
      <c r="D28" s="63">
        <v>100</v>
      </c>
      <c r="E28" s="63">
        <v>1000</v>
      </c>
      <c r="F28" s="63">
        <v>1E-3</v>
      </c>
      <c r="G28" s="63" t="s">
        <v>16</v>
      </c>
      <c r="H28" s="63" t="s">
        <v>14</v>
      </c>
      <c r="L28" s="63">
        <v>0.32538</v>
      </c>
      <c r="M28" s="63">
        <v>6.9346E-3</v>
      </c>
      <c r="N28" s="63">
        <v>0.32929000000000003</v>
      </c>
      <c r="O28" s="63">
        <v>6.8875999999999998E-3</v>
      </c>
    </row>
    <row r="29" spans="2:15" x14ac:dyDescent="0.25">
      <c r="B29" s="63" t="str">
        <f t="shared" si="0"/>
        <v>DCVmeas0.01100</v>
      </c>
      <c r="C29" s="63" t="s">
        <v>792</v>
      </c>
      <c r="D29" s="63">
        <v>100</v>
      </c>
      <c r="E29" s="63">
        <v>1000</v>
      </c>
      <c r="F29" s="63">
        <v>0.01</v>
      </c>
      <c r="G29" s="63" t="s">
        <v>16</v>
      </c>
      <c r="H29" s="63" t="s">
        <v>14</v>
      </c>
      <c r="L29" s="63">
        <v>5.4847000000000001</v>
      </c>
      <c r="M29" s="63">
        <v>3.7586E-3</v>
      </c>
      <c r="N29" s="63">
        <v>5.4843999999999999</v>
      </c>
      <c r="O29" s="63">
        <v>3.7561000000000001E-3</v>
      </c>
    </row>
    <row r="30" spans="2:15" x14ac:dyDescent="0.25">
      <c r="B30" s="63" t="str">
        <f t="shared" si="0"/>
        <v>DCVmeas0.1100</v>
      </c>
      <c r="C30" s="63" t="s">
        <v>792</v>
      </c>
      <c r="D30" s="63">
        <v>100</v>
      </c>
      <c r="E30" s="63">
        <v>1000</v>
      </c>
      <c r="F30" s="63">
        <v>0.1</v>
      </c>
      <c r="G30" s="63" t="s">
        <v>16</v>
      </c>
      <c r="H30" s="63" t="s">
        <v>14</v>
      </c>
      <c r="L30" s="63">
        <v>57.957000000000001</v>
      </c>
      <c r="M30" s="63">
        <v>4.8877999999999997E-4</v>
      </c>
      <c r="N30" s="63">
        <v>57.957000000000001</v>
      </c>
      <c r="O30" s="63">
        <v>4.8706999999999998E-4</v>
      </c>
    </row>
    <row r="31" spans="2:15" x14ac:dyDescent="0.25">
      <c r="B31" s="63" t="str">
        <f t="shared" si="0"/>
        <v>DCVmeas1100</v>
      </c>
      <c r="C31" s="63" t="s">
        <v>792</v>
      </c>
      <c r="D31" s="63">
        <v>100</v>
      </c>
      <c r="E31" s="63">
        <v>1000</v>
      </c>
      <c r="F31" s="63">
        <v>1</v>
      </c>
      <c r="G31" s="63" t="s">
        <v>16</v>
      </c>
      <c r="H31" s="63" t="s">
        <v>14</v>
      </c>
      <c r="L31" s="63">
        <v>580</v>
      </c>
      <c r="M31" s="63">
        <v>4.9586999999999998E-5</v>
      </c>
      <c r="N31" s="63">
        <v>580</v>
      </c>
      <c r="O31" s="63">
        <v>4.8894000000000003E-5</v>
      </c>
    </row>
    <row r="32" spans="2:15" x14ac:dyDescent="0.25">
      <c r="B32" s="63" t="str">
        <f t="shared" si="0"/>
        <v>DCVmeas10100</v>
      </c>
      <c r="C32" s="63" t="s">
        <v>792</v>
      </c>
      <c r="D32" s="63">
        <v>100</v>
      </c>
      <c r="E32" s="63">
        <v>1000</v>
      </c>
      <c r="F32" s="63">
        <v>10</v>
      </c>
      <c r="G32" s="63" t="s">
        <v>16</v>
      </c>
      <c r="H32" s="63" t="s">
        <v>14</v>
      </c>
      <c r="L32" s="63">
        <v>5800</v>
      </c>
      <c r="M32" s="63">
        <v>5.1668999999999996E-6</v>
      </c>
      <c r="N32" s="63">
        <v>5800</v>
      </c>
      <c r="O32" s="63">
        <v>4.8895999999999997E-6</v>
      </c>
    </row>
    <row r="33" spans="2:15" x14ac:dyDescent="0.25">
      <c r="B33" s="63" t="str">
        <f t="shared" si="0"/>
        <v>DCV0.00000010</v>
      </c>
      <c r="C33" s="63" t="s">
        <v>13</v>
      </c>
      <c r="D33" s="63">
        <v>0</v>
      </c>
      <c r="E33" s="63">
        <v>0.1</v>
      </c>
      <c r="F33" s="63">
        <v>1.0000000000000001E-7</v>
      </c>
      <c r="G33" s="63" t="s">
        <v>16</v>
      </c>
      <c r="H33" s="63" t="s">
        <v>15</v>
      </c>
      <c r="L33" s="63">
        <v>0.62</v>
      </c>
      <c r="M33" s="63">
        <v>4.5</v>
      </c>
      <c r="N33" s="63">
        <v>0.61128000000000005</v>
      </c>
      <c r="O33" s="63">
        <v>4.4558</v>
      </c>
    </row>
    <row r="34" spans="2:15" x14ac:dyDescent="0.25">
      <c r="B34" s="63" t="str">
        <f t="shared" si="0"/>
        <v>DCV0.0000010</v>
      </c>
      <c r="C34" s="63" t="s">
        <v>13</v>
      </c>
      <c r="D34" s="63">
        <v>0</v>
      </c>
      <c r="E34" s="63">
        <v>0.1</v>
      </c>
      <c r="F34" s="63">
        <v>9.9999999999999995E-7</v>
      </c>
      <c r="G34" s="63" t="s">
        <v>16</v>
      </c>
      <c r="H34" s="63" t="s">
        <v>15</v>
      </c>
      <c r="L34" s="63">
        <v>0.84075999999999995</v>
      </c>
      <c r="M34" s="63">
        <v>3.6492999999999998</v>
      </c>
      <c r="N34" s="63">
        <v>0.84026000000000001</v>
      </c>
      <c r="O34" s="63">
        <v>3.6389999999999998</v>
      </c>
    </row>
    <row r="35" spans="2:15" x14ac:dyDescent="0.25">
      <c r="B35" s="63" t="str">
        <f t="shared" si="0"/>
        <v>DCV0.000010</v>
      </c>
      <c r="C35" s="63" t="s">
        <v>13</v>
      </c>
      <c r="D35" s="63">
        <v>0</v>
      </c>
      <c r="E35" s="63">
        <v>0.1</v>
      </c>
      <c r="F35" s="63">
        <v>1.0000000000000001E-5</v>
      </c>
      <c r="G35" s="63" t="s">
        <v>16</v>
      </c>
      <c r="H35" s="63" t="s">
        <v>15</v>
      </c>
      <c r="L35" s="63">
        <v>5.8319999999999999</v>
      </c>
      <c r="M35" s="63">
        <v>0.64515999999999996</v>
      </c>
      <c r="N35" s="63">
        <v>5.8316999999999997</v>
      </c>
      <c r="O35" s="63">
        <v>0.63549999999999995</v>
      </c>
    </row>
    <row r="36" spans="2:15" x14ac:dyDescent="0.25">
      <c r="B36" s="63" t="str">
        <f t="shared" si="0"/>
        <v>DCV0.00010</v>
      </c>
      <c r="C36" s="63" t="s">
        <v>13</v>
      </c>
      <c r="D36" s="63">
        <v>0</v>
      </c>
      <c r="E36" s="63">
        <v>0.1</v>
      </c>
      <c r="F36" s="63">
        <v>1E-4</v>
      </c>
      <c r="G36" s="63" t="s">
        <v>16</v>
      </c>
      <c r="H36" s="63" t="s">
        <v>15</v>
      </c>
      <c r="L36" s="63">
        <v>58.003</v>
      </c>
      <c r="M36" s="63">
        <v>6.8180000000000004E-2</v>
      </c>
      <c r="N36" s="63">
        <v>58.003</v>
      </c>
      <c r="O36" s="63">
        <v>6.4241999999999994E-2</v>
      </c>
    </row>
    <row r="37" spans="2:15" x14ac:dyDescent="0.25">
      <c r="B37" s="63" t="str">
        <f t="shared" si="0"/>
        <v>DCV0.0010</v>
      </c>
      <c r="C37" s="63" t="s">
        <v>13</v>
      </c>
      <c r="D37" s="63">
        <v>0</v>
      </c>
      <c r="E37" s="63">
        <v>0.1</v>
      </c>
      <c r="F37" s="63">
        <v>1E-3</v>
      </c>
      <c r="G37" s="63" t="s">
        <v>16</v>
      </c>
      <c r="H37" s="63" t="s">
        <v>15</v>
      </c>
      <c r="L37" s="63">
        <v>580</v>
      </c>
      <c r="M37" s="63">
        <v>8.0005000000000007E-3</v>
      </c>
      <c r="N37" s="63">
        <v>580</v>
      </c>
      <c r="O37" s="63">
        <v>6.4248999999999999E-3</v>
      </c>
    </row>
    <row r="38" spans="2:15" x14ac:dyDescent="0.25">
      <c r="B38" s="63" t="str">
        <f t="shared" si="0"/>
        <v>DCV0.010</v>
      </c>
      <c r="C38" s="63" t="s">
        <v>13</v>
      </c>
      <c r="D38" s="63">
        <v>0</v>
      </c>
      <c r="E38" s="63">
        <v>0.1</v>
      </c>
      <c r="F38" s="63">
        <v>0.01</v>
      </c>
      <c r="G38" s="63" t="s">
        <v>16</v>
      </c>
      <c r="H38" s="63" t="s">
        <v>15</v>
      </c>
      <c r="L38" s="63">
        <v>5800</v>
      </c>
      <c r="M38" s="63">
        <v>1.2726999999999999E-3</v>
      </c>
      <c r="N38" s="63">
        <v>5800</v>
      </c>
      <c r="O38" s="63">
        <v>6.4249000000000001E-4</v>
      </c>
    </row>
    <row r="39" spans="2:15" x14ac:dyDescent="0.25">
      <c r="B39" s="63" t="str">
        <f t="shared" si="0"/>
        <v>DCV0.00000010.1</v>
      </c>
      <c r="C39" s="63" t="s">
        <v>13</v>
      </c>
      <c r="D39" s="63">
        <v>0.1</v>
      </c>
      <c r="E39" s="63">
        <v>1</v>
      </c>
      <c r="F39" s="63">
        <v>1.0000000000000001E-7</v>
      </c>
      <c r="G39" s="63" t="s">
        <v>16</v>
      </c>
      <c r="H39" s="63" t="s">
        <v>15</v>
      </c>
      <c r="L39" s="63">
        <v>0.5</v>
      </c>
      <c r="M39" s="63">
        <v>4.7</v>
      </c>
      <c r="N39" s="63">
        <v>0.48410999999999998</v>
      </c>
      <c r="O39" s="63">
        <v>4.7118000000000002</v>
      </c>
    </row>
    <row r="40" spans="2:15" x14ac:dyDescent="0.25">
      <c r="B40" s="63" t="str">
        <f t="shared" si="0"/>
        <v>DCV0.0000010.1</v>
      </c>
      <c r="C40" s="63" t="s">
        <v>13</v>
      </c>
      <c r="D40" s="63">
        <v>0.1</v>
      </c>
      <c r="E40" s="63">
        <v>1</v>
      </c>
      <c r="F40" s="63">
        <v>9.9999999999999995E-7</v>
      </c>
      <c r="G40" s="63" t="s">
        <v>16</v>
      </c>
      <c r="H40" s="63" t="s">
        <v>15</v>
      </c>
      <c r="L40" s="63">
        <v>0.66096999999999995</v>
      </c>
      <c r="M40" s="63">
        <v>4.5678000000000001</v>
      </c>
      <c r="N40" s="63">
        <v>0.65925</v>
      </c>
      <c r="O40" s="63">
        <v>4.5686</v>
      </c>
    </row>
    <row r="41" spans="2:15" x14ac:dyDescent="0.25">
      <c r="B41" s="63" t="str">
        <f t="shared" si="0"/>
        <v>DCV0.000010.1</v>
      </c>
      <c r="C41" s="63" t="s">
        <v>13</v>
      </c>
      <c r="D41" s="63">
        <v>0.1</v>
      </c>
      <c r="E41" s="63">
        <v>1</v>
      </c>
      <c r="F41" s="63">
        <v>1.0000000000000001E-5</v>
      </c>
      <c r="G41" s="63" t="s">
        <v>16</v>
      </c>
      <c r="H41" s="63" t="s">
        <v>15</v>
      </c>
      <c r="L41" s="63">
        <v>5.6669</v>
      </c>
      <c r="M41" s="63">
        <v>2.1223999999999998</v>
      </c>
      <c r="N41" s="63">
        <v>5.6657999999999999</v>
      </c>
      <c r="O41" s="63">
        <v>2.121</v>
      </c>
    </row>
    <row r="42" spans="2:15" x14ac:dyDescent="0.25">
      <c r="B42" s="63" t="str">
        <f t="shared" si="0"/>
        <v>DCV0.00010.1</v>
      </c>
      <c r="C42" s="63" t="s">
        <v>13</v>
      </c>
      <c r="D42" s="63">
        <v>0.1</v>
      </c>
      <c r="E42" s="63">
        <v>1</v>
      </c>
      <c r="F42" s="63">
        <v>1E-4</v>
      </c>
      <c r="G42" s="63" t="s">
        <v>16</v>
      </c>
      <c r="H42" s="63" t="s">
        <v>15</v>
      </c>
      <c r="L42" s="63">
        <v>57.982999999999997</v>
      </c>
      <c r="M42" s="63">
        <v>0.25023999999999996</v>
      </c>
      <c r="N42" s="63">
        <v>57.982999999999997</v>
      </c>
      <c r="O42" s="63">
        <v>0.24934000000000003</v>
      </c>
    </row>
    <row r="43" spans="2:15" x14ac:dyDescent="0.25">
      <c r="B43" s="63" t="str">
        <f t="shared" si="0"/>
        <v>DCV0.0010.1</v>
      </c>
      <c r="C43" s="63" t="s">
        <v>13</v>
      </c>
      <c r="D43" s="63">
        <v>0.1</v>
      </c>
      <c r="E43" s="63">
        <v>1</v>
      </c>
      <c r="F43" s="63">
        <v>1E-3</v>
      </c>
      <c r="G43" s="63" t="s">
        <v>16</v>
      </c>
      <c r="H43" s="63" t="s">
        <v>15</v>
      </c>
      <c r="L43" s="63">
        <v>580</v>
      </c>
      <c r="M43" s="63">
        <v>2.5347000000000001E-2</v>
      </c>
      <c r="N43" s="63">
        <v>580</v>
      </c>
      <c r="O43" s="63">
        <v>2.4985E-2</v>
      </c>
    </row>
    <row r="44" spans="2:15" x14ac:dyDescent="0.25">
      <c r="B44" s="63" t="str">
        <f t="shared" si="0"/>
        <v>DCV0.010.1</v>
      </c>
      <c r="C44" s="63" t="s">
        <v>13</v>
      </c>
      <c r="D44" s="63">
        <v>0.1</v>
      </c>
      <c r="E44" s="63">
        <v>1</v>
      </c>
      <c r="F44" s="63">
        <v>0.01</v>
      </c>
      <c r="G44" s="63" t="s">
        <v>16</v>
      </c>
      <c r="H44" s="63" t="s">
        <v>15</v>
      </c>
      <c r="L44" s="63">
        <v>5800</v>
      </c>
      <c r="M44" s="63">
        <v>2.6432000000000001E-3</v>
      </c>
      <c r="N44" s="63">
        <v>5800</v>
      </c>
      <c r="O44" s="63">
        <v>2.4986000000000001E-3</v>
      </c>
    </row>
    <row r="45" spans="2:15" x14ac:dyDescent="0.25">
      <c r="B45" s="63" t="str">
        <f t="shared" si="0"/>
        <v>DCV0.00000011</v>
      </c>
      <c r="C45" s="63" t="s">
        <v>13</v>
      </c>
      <c r="D45" s="63">
        <v>1</v>
      </c>
      <c r="E45" s="63">
        <v>10</v>
      </c>
      <c r="F45" s="63">
        <v>9.9999999999999995E-8</v>
      </c>
      <c r="G45" s="63" t="s">
        <v>16</v>
      </c>
      <c r="H45" s="63" t="s">
        <v>15</v>
      </c>
      <c r="L45" s="63">
        <v>1.1000000000000001</v>
      </c>
      <c r="M45" s="63">
        <v>4.5999999999999996</v>
      </c>
      <c r="N45" s="63">
        <v>0.79600000000000004</v>
      </c>
      <c r="O45" s="63">
        <v>4.6215999999999999</v>
      </c>
    </row>
    <row r="46" spans="2:15" x14ac:dyDescent="0.25">
      <c r="B46" s="63" t="str">
        <f t="shared" si="0"/>
        <v>DCV0.0000011</v>
      </c>
      <c r="C46" s="63" t="s">
        <v>13</v>
      </c>
      <c r="D46" s="63">
        <v>1</v>
      </c>
      <c r="E46" s="63">
        <v>10</v>
      </c>
      <c r="F46" s="63">
        <v>9.9999999999999995E-7</v>
      </c>
      <c r="G46" s="63" t="s">
        <v>16</v>
      </c>
      <c r="H46" s="63" t="s">
        <v>15</v>
      </c>
      <c r="L46" s="63">
        <v>1.1000000000000001</v>
      </c>
      <c r="M46" s="63">
        <v>4.5999999999999996</v>
      </c>
      <c r="N46" s="63">
        <v>0.82955000000000001</v>
      </c>
      <c r="O46" s="63">
        <v>4.6185999999999998</v>
      </c>
    </row>
    <row r="47" spans="2:15" x14ac:dyDescent="0.25">
      <c r="B47" s="63" t="str">
        <f t="shared" si="0"/>
        <v>DCV0.000011</v>
      </c>
      <c r="C47" s="63" t="s">
        <v>13</v>
      </c>
      <c r="D47" s="63">
        <v>1</v>
      </c>
      <c r="E47" s="63">
        <v>10</v>
      </c>
      <c r="F47" s="63">
        <v>1.0000000000000001E-5</v>
      </c>
      <c r="G47" s="63" t="s">
        <v>16</v>
      </c>
      <c r="H47" s="63" t="s">
        <v>15</v>
      </c>
      <c r="L47" s="63">
        <v>3.5576000000000003</v>
      </c>
      <c r="M47" s="63">
        <v>4.3811999999999998</v>
      </c>
      <c r="N47" s="63">
        <v>3.5554000000000001</v>
      </c>
      <c r="O47" s="63">
        <v>4.3813000000000004</v>
      </c>
    </row>
    <row r="48" spans="2:15" x14ac:dyDescent="0.25">
      <c r="B48" s="63" t="str">
        <f t="shared" si="0"/>
        <v>DCV0.00011</v>
      </c>
      <c r="C48" s="63" t="s">
        <v>13</v>
      </c>
      <c r="D48" s="63">
        <v>1</v>
      </c>
      <c r="E48" s="63">
        <v>10</v>
      </c>
      <c r="F48" s="63">
        <v>1E-4</v>
      </c>
      <c r="G48" s="63" t="s">
        <v>16</v>
      </c>
      <c r="H48" s="63" t="s">
        <v>15</v>
      </c>
      <c r="L48" s="63">
        <v>56.430999999999997</v>
      </c>
      <c r="M48" s="63">
        <v>1.8231999999999999</v>
      </c>
      <c r="N48" s="63">
        <v>56.428999999999995</v>
      </c>
      <c r="O48" s="63">
        <v>1.8230999999999999</v>
      </c>
    </row>
    <row r="49" spans="2:15" x14ac:dyDescent="0.25">
      <c r="B49" s="63" t="str">
        <f t="shared" si="0"/>
        <v>DCV0.0011</v>
      </c>
      <c r="C49" s="63" t="s">
        <v>13</v>
      </c>
      <c r="D49" s="63">
        <v>1</v>
      </c>
      <c r="E49" s="63">
        <v>10</v>
      </c>
      <c r="F49" s="63">
        <v>1E-3</v>
      </c>
      <c r="G49" s="63" t="s">
        <v>16</v>
      </c>
      <c r="H49" s="63" t="s">
        <v>15</v>
      </c>
      <c r="L49" s="63">
        <v>579.81999999999994</v>
      </c>
      <c r="M49" s="63">
        <v>0.20862</v>
      </c>
      <c r="N49" s="63">
        <v>579.81999999999994</v>
      </c>
      <c r="O49" s="63">
        <v>0.20854</v>
      </c>
    </row>
    <row r="50" spans="2:15" x14ac:dyDescent="0.25">
      <c r="B50" s="63" t="str">
        <f t="shared" si="0"/>
        <v>DCV0.011</v>
      </c>
      <c r="C50" s="63" t="s">
        <v>13</v>
      </c>
      <c r="D50" s="63">
        <v>1</v>
      </c>
      <c r="E50" s="63">
        <v>10</v>
      </c>
      <c r="F50" s="63">
        <v>0.01</v>
      </c>
      <c r="G50" s="63" t="s">
        <v>16</v>
      </c>
      <c r="H50" s="63" t="s">
        <v>15</v>
      </c>
      <c r="L50" s="63">
        <v>5800</v>
      </c>
      <c r="M50" s="63">
        <v>2.0920000000000001E-2</v>
      </c>
      <c r="N50" s="63">
        <v>5799.8</v>
      </c>
      <c r="O50" s="63">
        <v>2.0888E-2</v>
      </c>
    </row>
    <row r="51" spans="2:15" x14ac:dyDescent="0.25">
      <c r="B51" s="63" t="str">
        <f t="shared" si="0"/>
        <v>DCV0.0000110</v>
      </c>
      <c r="C51" s="63" t="s">
        <v>13</v>
      </c>
      <c r="D51" s="63">
        <v>10</v>
      </c>
      <c r="E51" s="63">
        <v>100</v>
      </c>
      <c r="F51" s="63">
        <v>1.0000000000000001E-5</v>
      </c>
      <c r="G51" s="63" t="s">
        <v>16</v>
      </c>
      <c r="H51" s="63" t="s">
        <v>15</v>
      </c>
      <c r="L51" s="63">
        <v>36</v>
      </c>
      <c r="M51" s="63">
        <v>7</v>
      </c>
      <c r="N51" s="63">
        <v>35.283000000000001</v>
      </c>
      <c r="O51" s="63">
        <v>6.9511000000000003</v>
      </c>
    </row>
    <row r="52" spans="2:15" x14ac:dyDescent="0.25">
      <c r="B52" s="63" t="str">
        <f t="shared" si="0"/>
        <v>DCV0.000110</v>
      </c>
      <c r="C52" s="63" t="s">
        <v>13</v>
      </c>
      <c r="D52" s="63">
        <v>10</v>
      </c>
      <c r="E52" s="63">
        <v>100</v>
      </c>
      <c r="F52" s="63">
        <v>1E-4</v>
      </c>
      <c r="G52" s="63" t="s">
        <v>16</v>
      </c>
      <c r="H52" s="63" t="s">
        <v>15</v>
      </c>
      <c r="L52" s="63">
        <v>50.93</v>
      </c>
      <c r="M52" s="63">
        <v>6.8506999999999998</v>
      </c>
      <c r="N52" s="63">
        <v>51.26</v>
      </c>
      <c r="O52" s="63">
        <v>6.8110999999999997</v>
      </c>
    </row>
    <row r="53" spans="2:15" x14ac:dyDescent="0.25">
      <c r="B53" s="63" t="str">
        <f t="shared" si="0"/>
        <v>DCV0.00110</v>
      </c>
      <c r="C53" s="63" t="s">
        <v>13</v>
      </c>
      <c r="D53" s="63">
        <v>10</v>
      </c>
      <c r="E53" s="63">
        <v>100</v>
      </c>
      <c r="F53" s="63">
        <v>1E-3</v>
      </c>
      <c r="G53" s="63" t="s">
        <v>16</v>
      </c>
      <c r="H53" s="63" t="s">
        <v>15</v>
      </c>
      <c r="L53" s="63">
        <v>551.23</v>
      </c>
      <c r="M53" s="63">
        <v>3.8134999999999999</v>
      </c>
      <c r="N53" s="63">
        <v>551.18999999999994</v>
      </c>
      <c r="O53" s="63">
        <v>3.8123</v>
      </c>
    </row>
    <row r="54" spans="2:15" x14ac:dyDescent="0.25">
      <c r="B54" s="63" t="str">
        <f t="shared" si="0"/>
        <v>DCV0.0110</v>
      </c>
      <c r="C54" s="63" t="s">
        <v>13</v>
      </c>
      <c r="D54" s="63">
        <v>10</v>
      </c>
      <c r="E54" s="63">
        <v>100</v>
      </c>
      <c r="F54" s="63">
        <v>0.01</v>
      </c>
      <c r="G54" s="63" t="s">
        <v>16</v>
      </c>
      <c r="H54" s="63" t="s">
        <v>15</v>
      </c>
      <c r="L54" s="63">
        <v>5796</v>
      </c>
      <c r="M54" s="63">
        <v>0.49898999999999999</v>
      </c>
      <c r="N54" s="63">
        <v>5796</v>
      </c>
      <c r="O54" s="63">
        <v>0.49811</v>
      </c>
    </row>
    <row r="55" spans="2:15" x14ac:dyDescent="0.25">
      <c r="B55" s="63" t="str">
        <f t="shared" si="0"/>
        <v>DCV0.110</v>
      </c>
      <c r="C55" s="63" t="s">
        <v>13</v>
      </c>
      <c r="D55" s="63">
        <v>10</v>
      </c>
      <c r="E55" s="63">
        <v>100</v>
      </c>
      <c r="F55" s="63">
        <v>0.1</v>
      </c>
      <c r="G55" s="63" t="s">
        <v>16</v>
      </c>
      <c r="H55" s="63" t="s">
        <v>15</v>
      </c>
      <c r="L55" s="63">
        <v>58000</v>
      </c>
      <c r="M55" s="63">
        <v>5.0363999999999999E-2</v>
      </c>
      <c r="N55" s="63">
        <v>58000</v>
      </c>
      <c r="O55" s="63">
        <v>5.0008999999999998E-2</v>
      </c>
    </row>
    <row r="56" spans="2:15" x14ac:dyDescent="0.25">
      <c r="B56" s="63" t="str">
        <f t="shared" si="0"/>
        <v>DCV0.0001100</v>
      </c>
      <c r="C56" s="63" t="s">
        <v>13</v>
      </c>
      <c r="D56" s="63">
        <v>100</v>
      </c>
      <c r="E56" s="63">
        <v>1000</v>
      </c>
      <c r="F56" s="63">
        <v>1E-4</v>
      </c>
      <c r="G56" s="63" t="s">
        <v>16</v>
      </c>
      <c r="H56" s="63" t="s">
        <v>14</v>
      </c>
      <c r="L56" s="63">
        <v>0.16</v>
      </c>
      <c r="M56" s="63">
        <v>7.1000000000000004E-3</v>
      </c>
      <c r="N56" s="63">
        <v>0.15289</v>
      </c>
      <c r="O56" s="63">
        <v>7.0612000000000001E-3</v>
      </c>
    </row>
    <row r="57" spans="2:15" x14ac:dyDescent="0.25">
      <c r="B57" s="63" t="str">
        <f t="shared" si="0"/>
        <v>DCV0.001100</v>
      </c>
      <c r="C57" s="63" t="s">
        <v>13</v>
      </c>
      <c r="D57" s="63">
        <v>100</v>
      </c>
      <c r="E57" s="63">
        <v>1000</v>
      </c>
      <c r="F57" s="63">
        <v>1E-3</v>
      </c>
      <c r="G57" s="63" t="s">
        <v>16</v>
      </c>
      <c r="H57" s="63" t="s">
        <v>14</v>
      </c>
      <c r="L57" s="63">
        <v>0.32543</v>
      </c>
      <c r="M57" s="63">
        <v>6.9346E-3</v>
      </c>
      <c r="N57" s="63">
        <v>0.32934000000000002</v>
      </c>
      <c r="O57" s="63">
        <v>6.8875999999999998E-3</v>
      </c>
    </row>
    <row r="58" spans="2:15" x14ac:dyDescent="0.25">
      <c r="B58" s="63" t="str">
        <f t="shared" si="0"/>
        <v>DCV0.01100</v>
      </c>
      <c r="C58" s="63" t="s">
        <v>13</v>
      </c>
      <c r="D58" s="63">
        <v>100</v>
      </c>
      <c r="E58" s="63">
        <v>1000</v>
      </c>
      <c r="F58" s="63">
        <v>0.01</v>
      </c>
      <c r="G58" s="63" t="s">
        <v>16</v>
      </c>
      <c r="H58" s="63" t="s">
        <v>14</v>
      </c>
      <c r="L58" s="63">
        <v>5.4847999999999999</v>
      </c>
      <c r="M58" s="63">
        <v>3.7586E-3</v>
      </c>
      <c r="N58" s="63">
        <v>5.4844999999999997</v>
      </c>
      <c r="O58" s="63">
        <v>3.7561000000000001E-3</v>
      </c>
    </row>
    <row r="59" spans="2:15" x14ac:dyDescent="0.25">
      <c r="B59" s="63" t="str">
        <f t="shared" si="0"/>
        <v>DCV0.1100</v>
      </c>
      <c r="C59" s="63" t="s">
        <v>13</v>
      </c>
      <c r="D59" s="63">
        <v>100</v>
      </c>
      <c r="E59" s="63">
        <v>1000</v>
      </c>
      <c r="F59" s="63">
        <v>0.1</v>
      </c>
      <c r="G59" s="63" t="s">
        <v>16</v>
      </c>
      <c r="H59" s="63" t="s">
        <v>14</v>
      </c>
      <c r="L59" s="63">
        <v>57.957000000000001</v>
      </c>
      <c r="M59" s="63">
        <v>4.8879000000000001E-4</v>
      </c>
      <c r="N59" s="63">
        <v>57.957000000000001</v>
      </c>
      <c r="O59" s="63">
        <v>4.8706999999999998E-4</v>
      </c>
    </row>
    <row r="60" spans="2:15" x14ac:dyDescent="0.25">
      <c r="B60" s="63" t="str">
        <f t="shared" si="0"/>
        <v>DCV1100</v>
      </c>
      <c r="C60" s="63" t="s">
        <v>13</v>
      </c>
      <c r="D60" s="63">
        <v>100</v>
      </c>
      <c r="E60" s="63">
        <v>1000</v>
      </c>
      <c r="F60" s="63">
        <v>1</v>
      </c>
      <c r="G60" s="63" t="s">
        <v>16</v>
      </c>
      <c r="H60" s="63" t="s">
        <v>14</v>
      </c>
      <c r="L60" s="63">
        <v>580</v>
      </c>
      <c r="M60" s="63">
        <v>4.9588E-5</v>
      </c>
      <c r="N60" s="63">
        <v>580</v>
      </c>
      <c r="O60" s="63">
        <v>4.8894000000000003E-5</v>
      </c>
    </row>
    <row r="61" spans="2:15" x14ac:dyDescent="0.25">
      <c r="B61" s="63" t="str">
        <f t="shared" si="0"/>
        <v>DCV10100</v>
      </c>
      <c r="C61" s="63" t="s">
        <v>13</v>
      </c>
      <c r="D61" s="63">
        <v>100</v>
      </c>
      <c r="E61" s="63">
        <v>1000</v>
      </c>
      <c r="F61" s="63">
        <v>10</v>
      </c>
      <c r="G61" s="63" t="s">
        <v>16</v>
      </c>
      <c r="H61" s="63" t="s">
        <v>14</v>
      </c>
      <c r="L61" s="63">
        <v>5800</v>
      </c>
      <c r="M61" s="63">
        <v>5.1668999999999996E-6</v>
      </c>
      <c r="N61" s="63">
        <v>5800</v>
      </c>
      <c r="O61" s="63">
        <v>4.8895999999999997E-6</v>
      </c>
    </row>
    <row r="62" spans="2:15" x14ac:dyDescent="0.25">
      <c r="B62" s="63" t="str">
        <f t="shared" si="0"/>
        <v>DCAmeas0.000000000010</v>
      </c>
      <c r="C62" s="63" t="s">
        <v>810</v>
      </c>
      <c r="D62" s="63">
        <v>0</v>
      </c>
      <c r="E62" s="63">
        <v>9.9999999999999995E-8</v>
      </c>
      <c r="F62" s="63">
        <v>1.0000000000000001E-11</v>
      </c>
      <c r="G62" s="63" t="s">
        <v>24</v>
      </c>
      <c r="H62" s="63" t="s">
        <v>811</v>
      </c>
      <c r="L62" s="63">
        <v>4.8000000000000001E-2</v>
      </c>
      <c r="M62" s="63">
        <v>3.4000000000000002E-2</v>
      </c>
      <c r="N62" s="63">
        <v>4.7324999999999999E-2</v>
      </c>
      <c r="O62" s="63">
        <v>3.4000000000000002E-2</v>
      </c>
    </row>
    <row r="63" spans="2:15" x14ac:dyDescent="0.25">
      <c r="B63" s="63" t="str">
        <f t="shared" si="0"/>
        <v>DCAmeas0.00000000010</v>
      </c>
      <c r="C63" s="63" t="s">
        <v>810</v>
      </c>
      <c r="D63" s="63">
        <v>0</v>
      </c>
      <c r="E63" s="63">
        <v>9.9999999999999995E-8</v>
      </c>
      <c r="F63" s="63">
        <v>1.0000000000000002E-10</v>
      </c>
      <c r="G63" s="63" t="s">
        <v>24</v>
      </c>
      <c r="H63" s="63" t="s">
        <v>811</v>
      </c>
      <c r="L63" s="63">
        <v>7.4493000000000004E-2</v>
      </c>
      <c r="M63" s="63">
        <v>2.2231999999999998E-2</v>
      </c>
      <c r="N63" s="63">
        <v>7.4426000000000006E-2</v>
      </c>
      <c r="O63" s="63">
        <v>2.2231999999999998E-2</v>
      </c>
    </row>
    <row r="64" spans="2:15" x14ac:dyDescent="0.25">
      <c r="B64" s="63" t="str">
        <f t="shared" si="0"/>
        <v>DCAmeas0.0000000010</v>
      </c>
      <c r="C64" s="63" t="s">
        <v>810</v>
      </c>
      <c r="D64" s="63">
        <v>0</v>
      </c>
      <c r="E64" s="63">
        <v>9.9999999999999995E-8</v>
      </c>
      <c r="F64" s="63">
        <v>1.0000000000000001E-9</v>
      </c>
      <c r="G64" s="63" t="s">
        <v>24</v>
      </c>
      <c r="H64" s="63" t="s">
        <v>811</v>
      </c>
      <c r="L64" s="63">
        <v>0.57929999999999993</v>
      </c>
      <c r="M64" s="63">
        <v>3.0937E-3</v>
      </c>
      <c r="N64" s="63">
        <v>0.57926</v>
      </c>
      <c r="O64" s="63">
        <v>3.0937E-3</v>
      </c>
    </row>
    <row r="65" spans="2:15" x14ac:dyDescent="0.25">
      <c r="B65" s="63" t="str">
        <f t="shared" si="0"/>
        <v>DCAmeas0.000000010</v>
      </c>
      <c r="C65" s="63" t="s">
        <v>810</v>
      </c>
      <c r="D65" s="63">
        <v>0</v>
      </c>
      <c r="E65" s="63">
        <v>9.9999999999999995E-8</v>
      </c>
      <c r="F65" s="63">
        <v>1E-8</v>
      </c>
      <c r="G65" s="63" t="s">
        <v>24</v>
      </c>
      <c r="H65" s="63" t="s">
        <v>811</v>
      </c>
      <c r="L65" s="63">
        <v>5.7737999999999996</v>
      </c>
      <c r="M65" s="63">
        <v>3.8790000000000005E-4</v>
      </c>
      <c r="N65" s="63">
        <v>5.7736999999999998</v>
      </c>
      <c r="O65" s="63">
        <v>3.8790000000000005E-4</v>
      </c>
    </row>
    <row r="66" spans="2:15" x14ac:dyDescent="0.25">
      <c r="B66" s="63" t="str">
        <f t="shared" si="0"/>
        <v>DCAmeas0.00000010</v>
      </c>
      <c r="C66" s="63" t="s">
        <v>810</v>
      </c>
      <c r="D66" s="63">
        <v>0</v>
      </c>
      <c r="E66" s="63">
        <v>9.9999999999999995E-8</v>
      </c>
      <c r="F66" s="63">
        <v>1.0000000000000001E-7</v>
      </c>
      <c r="G66" s="63" t="s">
        <v>24</v>
      </c>
      <c r="H66" s="63" t="s">
        <v>811</v>
      </c>
      <c r="L66" s="63">
        <v>57.735999999999997</v>
      </c>
      <c r="M66" s="63">
        <v>6.9758999999999994E-5</v>
      </c>
      <c r="N66" s="63">
        <v>57.735999999999997</v>
      </c>
      <c r="O66" s="63">
        <v>6.9758999999999994E-5</v>
      </c>
    </row>
    <row r="67" spans="2:15" x14ac:dyDescent="0.25">
      <c r="B67" s="63" t="str">
        <f t="shared" si="0"/>
        <v>DCAmeas0.000000000010.0000001</v>
      </c>
      <c r="C67" s="63" t="s">
        <v>810</v>
      </c>
      <c r="D67" s="63">
        <v>9.9999999999999995E-8</v>
      </c>
      <c r="E67" s="63">
        <v>9.9999999999999995E-7</v>
      </c>
      <c r="F67" s="63">
        <v>1.0000000000000001E-11</v>
      </c>
      <c r="G67" s="63" t="s">
        <v>24</v>
      </c>
      <c r="H67" s="63" t="s">
        <v>811</v>
      </c>
      <c r="L67" s="63">
        <v>4.9000000000000002E-2</v>
      </c>
      <c r="M67" s="63">
        <v>23000</v>
      </c>
      <c r="N67" s="63">
        <v>4.7280999999999997E-2</v>
      </c>
      <c r="O67" s="63">
        <v>22626</v>
      </c>
    </row>
    <row r="68" spans="2:15" x14ac:dyDescent="0.25">
      <c r="B68" s="63" t="str">
        <f t="shared" si="0"/>
        <v>DCAmeas0.00000000010.0000001</v>
      </c>
      <c r="C68" s="63" t="s">
        <v>810</v>
      </c>
      <c r="D68" s="63">
        <v>9.9999999999999995E-8</v>
      </c>
      <c r="E68" s="63">
        <v>9.9999999999999995E-7</v>
      </c>
      <c r="F68" s="63">
        <v>1E-10</v>
      </c>
      <c r="G68" s="63" t="s">
        <v>24</v>
      </c>
      <c r="H68" s="63" t="s">
        <v>811</v>
      </c>
      <c r="L68" s="63">
        <v>7.4342000000000005E-2</v>
      </c>
      <c r="M68" s="63">
        <v>16229</v>
      </c>
      <c r="N68" s="63">
        <v>7.4233999999999994E-2</v>
      </c>
      <c r="O68" s="63">
        <v>16247.999999999998</v>
      </c>
    </row>
    <row r="69" spans="2:15" x14ac:dyDescent="0.25">
      <c r="B69" s="63" t="str">
        <f t="shared" ref="B69:B132" si="1">CONCATENATE(C69,F69,D69)</f>
        <v>DCAmeas0.0000000010.0000001</v>
      </c>
      <c r="C69" s="63" t="s">
        <v>810</v>
      </c>
      <c r="D69" s="63">
        <v>9.9999999999999995E-8</v>
      </c>
      <c r="E69" s="63">
        <v>9.9999999999999995E-7</v>
      </c>
      <c r="F69" s="63">
        <v>1.0000000000000001E-9</v>
      </c>
      <c r="G69" s="63" t="s">
        <v>24</v>
      </c>
      <c r="H69" s="63" t="s">
        <v>811</v>
      </c>
      <c r="L69" s="63">
        <v>0.57926999999999995</v>
      </c>
      <c r="M69" s="63">
        <v>2327.6999999999998</v>
      </c>
      <c r="N69" s="63">
        <v>0.57921999999999996</v>
      </c>
      <c r="O69" s="63">
        <v>2327.9</v>
      </c>
    </row>
    <row r="70" spans="2:15" x14ac:dyDescent="0.25">
      <c r="B70" s="63" t="str">
        <f t="shared" si="1"/>
        <v>DCAmeas0.000000010.0000001</v>
      </c>
      <c r="C70" s="63" t="s">
        <v>810</v>
      </c>
      <c r="D70" s="63">
        <v>9.9999999999999995E-8</v>
      </c>
      <c r="E70" s="63">
        <v>9.9999999999999995E-7</v>
      </c>
      <c r="F70" s="63">
        <v>1E-8</v>
      </c>
      <c r="G70" s="63" t="s">
        <v>24</v>
      </c>
      <c r="H70" s="63" t="s">
        <v>811</v>
      </c>
      <c r="L70" s="63">
        <v>5.7737999999999996</v>
      </c>
      <c r="M70" s="63">
        <v>234.04</v>
      </c>
      <c r="N70" s="63">
        <v>5.7736999999999998</v>
      </c>
      <c r="O70" s="63">
        <v>234.04999999999998</v>
      </c>
    </row>
    <row r="71" spans="2:15" x14ac:dyDescent="0.25">
      <c r="B71" s="63" t="str">
        <f t="shared" si="1"/>
        <v>DCAmeas0.00000010.0000001</v>
      </c>
      <c r="C71" s="63" t="s">
        <v>810</v>
      </c>
      <c r="D71" s="63">
        <v>9.9999999999999995E-8</v>
      </c>
      <c r="E71" s="63">
        <v>9.9999999999999995E-7</v>
      </c>
      <c r="F71" s="63">
        <v>9.9999999999999995E-8</v>
      </c>
      <c r="G71" s="63" t="s">
        <v>24</v>
      </c>
      <c r="H71" s="63" t="s">
        <v>811</v>
      </c>
      <c r="L71" s="63">
        <v>57.735999999999997</v>
      </c>
      <c r="M71" s="63">
        <v>23.405999999999999</v>
      </c>
      <c r="N71" s="63">
        <v>57.735999999999997</v>
      </c>
      <c r="O71" s="63">
        <v>23.405999999999999</v>
      </c>
    </row>
    <row r="72" spans="2:15" x14ac:dyDescent="0.25">
      <c r="B72" s="63" t="str">
        <f t="shared" si="1"/>
        <v>DCAmeas0.0000010.0000001</v>
      </c>
      <c r="C72" s="63" t="s">
        <v>810</v>
      </c>
      <c r="D72" s="63">
        <v>9.9999999999999995E-8</v>
      </c>
      <c r="E72" s="63">
        <v>9.9999999999999995E-7</v>
      </c>
      <c r="F72" s="63">
        <v>9.9999999999999995E-7</v>
      </c>
      <c r="G72" s="63" t="s">
        <v>24</v>
      </c>
      <c r="H72" s="63" t="s">
        <v>811</v>
      </c>
      <c r="L72" s="63">
        <v>577.36</v>
      </c>
      <c r="M72" s="63">
        <v>2.3406000000000002</v>
      </c>
      <c r="N72" s="63">
        <v>577.36</v>
      </c>
      <c r="O72" s="63">
        <v>2.3406000000000002</v>
      </c>
    </row>
    <row r="73" spans="2:15" x14ac:dyDescent="0.25">
      <c r="B73" s="63" t="str">
        <f t="shared" si="1"/>
        <v>DCAmeas0.000000000010.000001</v>
      </c>
      <c r="C73" s="63" t="s">
        <v>810</v>
      </c>
      <c r="D73" s="63">
        <v>9.9999999999999995E-7</v>
      </c>
      <c r="E73" s="63">
        <v>1.0000000000000001E-5</v>
      </c>
      <c r="F73" s="63">
        <v>1.0000000000000001E-11</v>
      </c>
      <c r="G73" s="63" t="s">
        <v>24</v>
      </c>
      <c r="H73" s="63" t="s">
        <v>811</v>
      </c>
      <c r="L73" s="63">
        <v>0.12</v>
      </c>
      <c r="M73" s="63">
        <v>24000</v>
      </c>
      <c r="N73" s="63">
        <v>0.11534999999999999</v>
      </c>
      <c r="O73" s="63">
        <v>23529</v>
      </c>
    </row>
    <row r="74" spans="2:15" x14ac:dyDescent="0.25">
      <c r="B74" s="63" t="str">
        <f t="shared" si="1"/>
        <v>DCAmeas0.00000000010.000001</v>
      </c>
      <c r="C74" s="63" t="s">
        <v>810</v>
      </c>
      <c r="D74" s="63">
        <v>9.9999999999999995E-7</v>
      </c>
      <c r="E74" s="63">
        <v>1.0000000000000001E-5</v>
      </c>
      <c r="F74" s="63">
        <v>1E-10</v>
      </c>
      <c r="G74" s="63" t="s">
        <v>24</v>
      </c>
      <c r="H74" s="63" t="s">
        <v>811</v>
      </c>
      <c r="L74" s="63">
        <v>0.12705</v>
      </c>
      <c r="M74" s="63">
        <v>23295</v>
      </c>
      <c r="N74" s="63">
        <v>0.12751000000000001</v>
      </c>
      <c r="O74" s="63">
        <v>22781</v>
      </c>
    </row>
    <row r="75" spans="2:15" x14ac:dyDescent="0.25">
      <c r="B75" s="63" t="str">
        <f t="shared" si="1"/>
        <v>DCAmeas0.0000000010.000001</v>
      </c>
      <c r="C75" s="63" t="s">
        <v>810</v>
      </c>
      <c r="D75" s="63">
        <v>9.9999999999999995E-7</v>
      </c>
      <c r="E75" s="63">
        <v>1.0000000000000001E-5</v>
      </c>
      <c r="F75" s="63">
        <v>1.0000000000000001E-9</v>
      </c>
      <c r="G75" s="63" t="s">
        <v>24</v>
      </c>
      <c r="H75" s="63" t="s">
        <v>811</v>
      </c>
      <c r="L75" s="63">
        <v>0.58477999999999997</v>
      </c>
      <c r="M75" s="63">
        <v>9074</v>
      </c>
      <c r="N75" s="63">
        <v>0.58471999999999991</v>
      </c>
      <c r="O75" s="63">
        <v>9074.6999999999989</v>
      </c>
    </row>
    <row r="76" spans="2:15" x14ac:dyDescent="0.25">
      <c r="B76" s="63" t="str">
        <f t="shared" si="1"/>
        <v>DCAmeas0.000000010.000001</v>
      </c>
      <c r="C76" s="63" t="s">
        <v>810</v>
      </c>
      <c r="D76" s="63">
        <v>9.9999999999999995E-7</v>
      </c>
      <c r="E76" s="63">
        <v>1.0000000000000001E-5</v>
      </c>
      <c r="F76" s="63">
        <v>1E-8</v>
      </c>
      <c r="G76" s="63" t="s">
        <v>24</v>
      </c>
      <c r="H76" s="63" t="s">
        <v>811</v>
      </c>
      <c r="L76" s="63">
        <v>5.7741999999999996</v>
      </c>
      <c r="M76" s="63">
        <v>996.43</v>
      </c>
      <c r="N76" s="63">
        <v>5.7741999999999996</v>
      </c>
      <c r="O76" s="63">
        <v>996.43</v>
      </c>
    </row>
    <row r="77" spans="2:15" x14ac:dyDescent="0.25">
      <c r="B77" s="63" t="str">
        <f t="shared" si="1"/>
        <v>DCAmeas0.00000010.000001</v>
      </c>
      <c r="C77" s="63" t="s">
        <v>810</v>
      </c>
      <c r="D77" s="63">
        <v>9.9999999999999995E-7</v>
      </c>
      <c r="E77" s="63">
        <v>1.0000000000000001E-5</v>
      </c>
      <c r="F77" s="63">
        <v>9.9999999999999995E-8</v>
      </c>
      <c r="G77" s="63" t="s">
        <v>24</v>
      </c>
      <c r="H77" s="63" t="s">
        <v>811</v>
      </c>
      <c r="L77" s="63">
        <v>57.735999999999997</v>
      </c>
      <c r="M77" s="63">
        <v>99.74799999999999</v>
      </c>
      <c r="N77" s="63">
        <v>57.735999999999997</v>
      </c>
      <c r="O77" s="63">
        <v>99.74799999999999</v>
      </c>
    </row>
    <row r="78" spans="2:15" x14ac:dyDescent="0.25">
      <c r="B78" s="63" t="str">
        <f t="shared" si="1"/>
        <v>DCAmeas0.0000010.000001</v>
      </c>
      <c r="C78" s="63" t="s">
        <v>810</v>
      </c>
      <c r="D78" s="63">
        <v>9.9999999999999995E-7</v>
      </c>
      <c r="E78" s="63">
        <v>1.0000000000000001E-5</v>
      </c>
      <c r="F78" s="63">
        <v>9.9999999999999995E-7</v>
      </c>
      <c r="G78" s="63" t="s">
        <v>24</v>
      </c>
      <c r="H78" s="63" t="s">
        <v>811</v>
      </c>
      <c r="L78" s="63">
        <v>577.36</v>
      </c>
      <c r="M78" s="63">
        <v>9.9748999999999999</v>
      </c>
      <c r="N78" s="63">
        <v>577.36</v>
      </c>
      <c r="O78" s="63">
        <v>9.9748999999999999</v>
      </c>
    </row>
    <row r="79" spans="2:15" x14ac:dyDescent="0.25">
      <c r="B79" s="63" t="str">
        <f t="shared" si="1"/>
        <v>DCAmeas0.00000000010.00001</v>
      </c>
      <c r="C79" s="63" t="s">
        <v>810</v>
      </c>
      <c r="D79" s="63">
        <v>1.0000000000000001E-5</v>
      </c>
      <c r="E79" s="63">
        <v>1E-4</v>
      </c>
      <c r="F79" s="63">
        <v>1E-10</v>
      </c>
      <c r="G79" s="63" t="s">
        <v>24</v>
      </c>
      <c r="H79" s="63" t="s">
        <v>811</v>
      </c>
      <c r="L79" s="63">
        <v>0.12</v>
      </c>
      <c r="M79" s="63">
        <v>23000</v>
      </c>
      <c r="N79" s="63">
        <v>0.10201</v>
      </c>
      <c r="O79" s="63">
        <v>23088</v>
      </c>
    </row>
    <row r="80" spans="2:15" x14ac:dyDescent="0.25">
      <c r="B80" s="63" t="str">
        <f t="shared" si="1"/>
        <v>DCAmeas0.0000000010.00001</v>
      </c>
      <c r="C80" s="63" t="s">
        <v>810</v>
      </c>
      <c r="D80" s="63">
        <v>1.0000000000000001E-5</v>
      </c>
      <c r="E80" s="63">
        <v>1E-4</v>
      </c>
      <c r="F80" s="63">
        <v>1.0000000000000001E-9</v>
      </c>
      <c r="G80" s="63" t="s">
        <v>24</v>
      </c>
      <c r="H80" s="63" t="s">
        <v>811</v>
      </c>
      <c r="L80" s="63">
        <v>0.46304000000000001</v>
      </c>
      <c r="M80" s="63">
        <v>20158</v>
      </c>
      <c r="N80" s="63">
        <v>0.46239000000000002</v>
      </c>
      <c r="O80" s="63">
        <v>20159</v>
      </c>
    </row>
    <row r="81" spans="2:15" x14ac:dyDescent="0.25">
      <c r="B81" s="63" t="str">
        <f t="shared" si="1"/>
        <v>DCAmeas0.000000010.00001</v>
      </c>
      <c r="C81" s="63" t="s">
        <v>810</v>
      </c>
      <c r="D81" s="63">
        <v>1.0000000000000001E-5</v>
      </c>
      <c r="E81" s="63">
        <v>1E-4</v>
      </c>
      <c r="F81" s="63">
        <v>1E-8</v>
      </c>
      <c r="G81" s="63" t="s">
        <v>24</v>
      </c>
      <c r="H81" s="63" t="s">
        <v>811</v>
      </c>
      <c r="L81" s="63">
        <v>5.7305000000000001</v>
      </c>
      <c r="M81" s="63">
        <v>5267.9</v>
      </c>
      <c r="N81" s="63">
        <v>5.7302</v>
      </c>
      <c r="O81" s="63">
        <v>5261.6</v>
      </c>
    </row>
    <row r="82" spans="2:15" x14ac:dyDescent="0.25">
      <c r="B82" s="63" t="str">
        <f t="shared" si="1"/>
        <v>DCAmeas0.00000010.00001</v>
      </c>
      <c r="C82" s="63" t="s">
        <v>810</v>
      </c>
      <c r="D82" s="63">
        <v>1.0000000000000001E-5</v>
      </c>
      <c r="E82" s="63">
        <v>1E-4</v>
      </c>
      <c r="F82" s="63">
        <v>9.9999999999999995E-8</v>
      </c>
      <c r="G82" s="63" t="s">
        <v>24</v>
      </c>
      <c r="H82" s="63" t="s">
        <v>811</v>
      </c>
      <c r="L82" s="63">
        <v>57.730999999999995</v>
      </c>
      <c r="M82" s="63">
        <v>551.17999999999995</v>
      </c>
      <c r="N82" s="63">
        <v>57.730999999999995</v>
      </c>
      <c r="O82" s="63">
        <v>548.34</v>
      </c>
    </row>
    <row r="83" spans="2:15" x14ac:dyDescent="0.25">
      <c r="B83" s="63" t="str">
        <f t="shared" si="1"/>
        <v>DCAmeas0.0000010.00001</v>
      </c>
      <c r="C83" s="63" t="s">
        <v>810</v>
      </c>
      <c r="D83" s="63">
        <v>1.0000000000000001E-5</v>
      </c>
      <c r="E83" s="63">
        <v>1E-4</v>
      </c>
      <c r="F83" s="63">
        <v>9.9999999999999995E-7</v>
      </c>
      <c r="G83" s="63" t="s">
        <v>24</v>
      </c>
      <c r="H83" s="63" t="s">
        <v>811</v>
      </c>
      <c r="L83" s="63">
        <v>577.35</v>
      </c>
      <c r="M83" s="63">
        <v>55.994</v>
      </c>
      <c r="N83" s="63">
        <v>577.35</v>
      </c>
      <c r="O83" s="63">
        <v>54.858000000000004</v>
      </c>
    </row>
    <row r="84" spans="2:15" x14ac:dyDescent="0.25">
      <c r="B84" s="63" t="str">
        <f t="shared" si="1"/>
        <v>DCAmeas0.000010.00001</v>
      </c>
      <c r="C84" s="63" t="s">
        <v>810</v>
      </c>
      <c r="D84" s="63">
        <v>1.0000000000000001E-5</v>
      </c>
      <c r="E84" s="63">
        <v>1E-4</v>
      </c>
      <c r="F84" s="63">
        <v>9.9999999999999991E-6</v>
      </c>
      <c r="G84" s="63" t="s">
        <v>24</v>
      </c>
      <c r="H84" s="63" t="s">
        <v>811</v>
      </c>
      <c r="L84" s="63">
        <v>5773.6</v>
      </c>
      <c r="M84" s="63">
        <v>5.9401000000000002</v>
      </c>
      <c r="N84" s="63">
        <v>5773.6</v>
      </c>
      <c r="O84" s="63">
        <v>5.4859000000000003E-6</v>
      </c>
    </row>
    <row r="85" spans="2:15" x14ac:dyDescent="0.25">
      <c r="B85" s="63" t="str">
        <f t="shared" si="1"/>
        <v>DCAmeas0.000000010.0001</v>
      </c>
      <c r="C85" s="63" t="s">
        <v>810</v>
      </c>
      <c r="D85" s="63">
        <v>1E-4</v>
      </c>
      <c r="E85" s="63">
        <v>1E-3</v>
      </c>
      <c r="F85" s="63">
        <v>1E-8</v>
      </c>
      <c r="G85" s="63" t="s">
        <v>24</v>
      </c>
      <c r="H85" s="63" t="s">
        <v>811</v>
      </c>
      <c r="L85" s="63">
        <v>6</v>
      </c>
      <c r="M85" s="63">
        <v>23000</v>
      </c>
      <c r="N85" s="63">
        <v>5.7953000000000001</v>
      </c>
      <c r="O85" s="63">
        <v>23112</v>
      </c>
    </row>
    <row r="86" spans="2:15" x14ac:dyDescent="0.25">
      <c r="B86" s="63" t="str">
        <f t="shared" si="1"/>
        <v>DCAmeas0.00000010.0001</v>
      </c>
      <c r="C86" s="63" t="s">
        <v>810</v>
      </c>
      <c r="D86" s="63">
        <v>1E-4</v>
      </c>
      <c r="E86" s="63">
        <v>1E-3</v>
      </c>
      <c r="F86" s="63">
        <v>1.0000000000000001E-7</v>
      </c>
      <c r="G86" s="63" t="s">
        <v>24</v>
      </c>
      <c r="H86" s="63" t="s">
        <v>811</v>
      </c>
      <c r="L86" s="63">
        <v>7.7653999999999996</v>
      </c>
      <c r="M86" s="63">
        <v>21710</v>
      </c>
      <c r="N86" s="63">
        <v>7.7645999999999997</v>
      </c>
      <c r="O86" s="63">
        <v>21708</v>
      </c>
    </row>
    <row r="87" spans="2:15" x14ac:dyDescent="0.25">
      <c r="B87" s="63" t="str">
        <f t="shared" si="1"/>
        <v>DCAmeas0.0000010.0001</v>
      </c>
      <c r="C87" s="63" t="s">
        <v>810</v>
      </c>
      <c r="D87" s="63">
        <v>1E-4</v>
      </c>
      <c r="E87" s="63">
        <v>1E-3</v>
      </c>
      <c r="F87" s="63">
        <v>9.9999999999999995E-7</v>
      </c>
      <c r="G87" s="63" t="s">
        <v>24</v>
      </c>
      <c r="H87" s="63" t="s">
        <v>811</v>
      </c>
      <c r="L87" s="63">
        <v>57.602999999999994</v>
      </c>
      <c r="M87" s="63">
        <v>6967.4</v>
      </c>
      <c r="N87" s="63">
        <v>57.602999999999994</v>
      </c>
      <c r="O87" s="63">
        <v>6962.7</v>
      </c>
    </row>
    <row r="88" spans="2:15" x14ac:dyDescent="0.25">
      <c r="B88" s="63" t="str">
        <f t="shared" si="1"/>
        <v>DCAmeas0.000010.0001</v>
      </c>
      <c r="C88" s="63" t="s">
        <v>810</v>
      </c>
      <c r="D88" s="63">
        <v>1E-4</v>
      </c>
      <c r="E88" s="63">
        <v>1E-3</v>
      </c>
      <c r="F88" s="63">
        <v>1.0000000000000001E-5</v>
      </c>
      <c r="G88" s="63" t="s">
        <v>24</v>
      </c>
      <c r="H88" s="63" t="s">
        <v>811</v>
      </c>
      <c r="L88" s="63">
        <v>577.34</v>
      </c>
      <c r="M88" s="63">
        <v>742.48</v>
      </c>
      <c r="N88" s="63">
        <v>577.34</v>
      </c>
      <c r="O88" s="63">
        <v>740.36</v>
      </c>
    </row>
    <row r="89" spans="2:15" x14ac:dyDescent="0.25">
      <c r="B89" s="63" t="str">
        <f t="shared" si="1"/>
        <v>DCAmeas0.00010.0001</v>
      </c>
      <c r="C89" s="63" t="s">
        <v>810</v>
      </c>
      <c r="D89" s="63">
        <v>1E-4</v>
      </c>
      <c r="E89" s="63">
        <v>1E-3</v>
      </c>
      <c r="F89" s="63">
        <v>1E-4</v>
      </c>
      <c r="G89" s="63" t="s">
        <v>24</v>
      </c>
      <c r="H89" s="63" t="s">
        <v>811</v>
      </c>
      <c r="L89" s="63">
        <v>5773.6</v>
      </c>
      <c r="M89" s="63">
        <v>74.936999999999998</v>
      </c>
      <c r="N89" s="63">
        <v>5773.6</v>
      </c>
      <c r="O89" s="63">
        <v>74.084999999999994</v>
      </c>
    </row>
    <row r="90" spans="2:15" x14ac:dyDescent="0.25">
      <c r="B90" s="63" t="str">
        <f t="shared" si="1"/>
        <v>DCAmeas0.0010.0001</v>
      </c>
      <c r="C90" s="63" t="s">
        <v>810</v>
      </c>
      <c r="D90" s="63">
        <v>1E-4</v>
      </c>
      <c r="E90" s="63">
        <v>1E-3</v>
      </c>
      <c r="F90" s="63">
        <v>1E-3</v>
      </c>
      <c r="G90" s="63" t="s">
        <v>24</v>
      </c>
      <c r="H90" s="63" t="s">
        <v>811</v>
      </c>
      <c r="L90" s="63">
        <v>57736</v>
      </c>
      <c r="M90" s="63">
        <v>7.7492000000000001</v>
      </c>
      <c r="N90" s="63">
        <v>57736</v>
      </c>
      <c r="O90" s="63">
        <v>7.4086000000000007</v>
      </c>
    </row>
    <row r="91" spans="2:15" x14ac:dyDescent="0.25">
      <c r="B91" s="63" t="str">
        <f t="shared" si="1"/>
        <v>DCAmeas0.000000010.001</v>
      </c>
      <c r="C91" s="63" t="s">
        <v>810</v>
      </c>
      <c r="D91" s="63">
        <v>1E-3</v>
      </c>
      <c r="E91" s="63">
        <v>0.01</v>
      </c>
      <c r="F91" s="63">
        <v>1E-8</v>
      </c>
      <c r="G91" s="63" t="s">
        <v>24</v>
      </c>
      <c r="H91" s="63" t="s">
        <v>22</v>
      </c>
      <c r="L91" s="63">
        <v>5.8999999999999997E-2</v>
      </c>
      <c r="M91" s="63">
        <v>23</v>
      </c>
      <c r="N91" s="63">
        <v>5.7957000000000002E-2</v>
      </c>
      <c r="O91" s="63">
        <v>23.095000000000002</v>
      </c>
    </row>
    <row r="92" spans="2:15" x14ac:dyDescent="0.25">
      <c r="B92" s="63" t="str">
        <f t="shared" si="1"/>
        <v>DCAmeas0.00000010.001</v>
      </c>
      <c r="C92" s="63" t="s">
        <v>810</v>
      </c>
      <c r="D92" s="63">
        <v>1E-3</v>
      </c>
      <c r="E92" s="63">
        <v>0.01</v>
      </c>
      <c r="F92" s="63">
        <v>1.0000000000000001E-7</v>
      </c>
      <c r="G92" s="63" t="s">
        <v>24</v>
      </c>
      <c r="H92" s="63" t="s">
        <v>22</v>
      </c>
      <c r="L92" s="63">
        <v>7.7661000000000008E-2</v>
      </c>
      <c r="M92" s="63">
        <v>21.693000000000001</v>
      </c>
      <c r="N92" s="63">
        <v>7.7653E-2</v>
      </c>
      <c r="O92" s="63">
        <v>21.690999999999999</v>
      </c>
    </row>
    <row r="93" spans="2:15" x14ac:dyDescent="0.25">
      <c r="B93" s="63" t="str">
        <f t="shared" si="1"/>
        <v>DCAmeas0.0000010.001</v>
      </c>
      <c r="C93" s="63" t="s">
        <v>810</v>
      </c>
      <c r="D93" s="63">
        <v>1E-3</v>
      </c>
      <c r="E93" s="63">
        <v>0.01</v>
      </c>
      <c r="F93" s="63">
        <v>9.9999999999999995E-7</v>
      </c>
      <c r="G93" s="63" t="s">
        <v>24</v>
      </c>
      <c r="H93" s="63" t="s">
        <v>22</v>
      </c>
      <c r="L93" s="63">
        <v>0.57604</v>
      </c>
      <c r="M93" s="63">
        <v>6.9594000000000005</v>
      </c>
      <c r="N93" s="63">
        <v>0.57602999999999993</v>
      </c>
      <c r="O93" s="63">
        <v>6.9546999999999999</v>
      </c>
    </row>
    <row r="94" spans="2:15" x14ac:dyDescent="0.25">
      <c r="B94" s="63" t="str">
        <f t="shared" si="1"/>
        <v>DCAmeas0.000010.001</v>
      </c>
      <c r="C94" s="63" t="s">
        <v>810</v>
      </c>
      <c r="D94" s="63">
        <v>1E-3</v>
      </c>
      <c r="E94" s="63">
        <v>0.01</v>
      </c>
      <c r="F94" s="63">
        <v>1.0000000000000001E-5</v>
      </c>
      <c r="G94" s="63" t="s">
        <v>24</v>
      </c>
      <c r="H94" s="63" t="s">
        <v>22</v>
      </c>
      <c r="L94" s="63">
        <v>5.7733999999999996</v>
      </c>
      <c r="M94" s="63">
        <v>0.74158000000000002</v>
      </c>
      <c r="N94" s="63">
        <v>5.7733999999999996</v>
      </c>
      <c r="O94" s="63">
        <v>0.73945000000000005</v>
      </c>
    </row>
    <row r="95" spans="2:15" x14ac:dyDescent="0.25">
      <c r="B95" s="63" t="str">
        <f t="shared" si="1"/>
        <v>DCAmeas0.00010.001</v>
      </c>
      <c r="C95" s="63" t="s">
        <v>810</v>
      </c>
      <c r="D95" s="63">
        <v>1E-3</v>
      </c>
      <c r="E95" s="63">
        <v>0.01</v>
      </c>
      <c r="F95" s="63">
        <v>1E-4</v>
      </c>
      <c r="G95" s="63" t="s">
        <v>24</v>
      </c>
      <c r="H95" s="63" t="s">
        <v>22</v>
      </c>
      <c r="L95" s="63">
        <v>57.735999999999997</v>
      </c>
      <c r="M95" s="63">
        <v>7.4845999999999996E-2</v>
      </c>
      <c r="N95" s="63">
        <v>57.735999999999997</v>
      </c>
      <c r="O95" s="63">
        <v>7.3995000000000005E-2</v>
      </c>
    </row>
    <row r="96" spans="2:15" x14ac:dyDescent="0.25">
      <c r="B96" s="63" t="str">
        <f t="shared" si="1"/>
        <v>DCAmeas0.0010.001</v>
      </c>
      <c r="C96" s="63" t="s">
        <v>810</v>
      </c>
      <c r="D96" s="63">
        <v>1E-3</v>
      </c>
      <c r="E96" s="63">
        <v>0.01</v>
      </c>
      <c r="F96" s="63">
        <v>1E-3</v>
      </c>
      <c r="G96" s="63" t="s">
        <v>24</v>
      </c>
      <c r="H96" s="63" t="s">
        <v>22</v>
      </c>
      <c r="L96" s="63">
        <v>577.36</v>
      </c>
      <c r="M96" s="63">
        <v>7.7401999999999992E-3</v>
      </c>
      <c r="N96" s="63">
        <v>577.36</v>
      </c>
      <c r="O96" s="63">
        <v>7.3994999999999998E-3</v>
      </c>
    </row>
    <row r="97" spans="2:15" x14ac:dyDescent="0.25">
      <c r="B97" s="63" t="str">
        <f t="shared" si="1"/>
        <v>DCAmeas0.00000010.01</v>
      </c>
      <c r="C97" s="63" t="s">
        <v>810</v>
      </c>
      <c r="D97" s="63">
        <v>0.01</v>
      </c>
      <c r="E97" s="63">
        <v>0.1</v>
      </c>
      <c r="F97" s="63">
        <v>1.0000000000000001E-7</v>
      </c>
      <c r="G97" s="63" t="s">
        <v>24</v>
      </c>
      <c r="H97" s="63" t="s">
        <v>22</v>
      </c>
      <c r="L97" s="63">
        <v>0.63</v>
      </c>
      <c r="M97" s="63">
        <v>40</v>
      </c>
      <c r="N97" s="63">
        <v>0.57903000000000004</v>
      </c>
      <c r="O97" s="63">
        <v>40.423000000000002</v>
      </c>
    </row>
    <row r="98" spans="2:15" x14ac:dyDescent="0.25">
      <c r="B98" s="63" t="str">
        <f t="shared" si="1"/>
        <v>DCAmeas0.0000010.01</v>
      </c>
      <c r="C98" s="63" t="s">
        <v>810</v>
      </c>
      <c r="D98" s="63">
        <v>0.01</v>
      </c>
      <c r="E98" s="63">
        <v>0.1</v>
      </c>
      <c r="F98" s="63">
        <v>9.9999999999999995E-7</v>
      </c>
      <c r="G98" s="63" t="s">
        <v>24</v>
      </c>
      <c r="H98" s="63" t="s">
        <v>22</v>
      </c>
      <c r="L98" s="63">
        <v>0.74995999999999996</v>
      </c>
      <c r="M98" s="63">
        <v>39.080999999999996</v>
      </c>
      <c r="N98" s="63">
        <v>0.74787999999999999</v>
      </c>
      <c r="O98" s="63">
        <v>39.089999999999996</v>
      </c>
    </row>
    <row r="99" spans="2:15" x14ac:dyDescent="0.25">
      <c r="B99" s="63" t="str">
        <f t="shared" si="1"/>
        <v>DCAmeas0.000010.01</v>
      </c>
      <c r="C99" s="63" t="s">
        <v>810</v>
      </c>
      <c r="D99" s="63">
        <v>0.01</v>
      </c>
      <c r="E99" s="63">
        <v>0.1</v>
      </c>
      <c r="F99" s="63">
        <v>1.0000000000000001E-5</v>
      </c>
      <c r="G99" s="63" t="s">
        <v>24</v>
      </c>
      <c r="H99" s="63" t="s">
        <v>22</v>
      </c>
      <c r="L99" s="63">
        <v>5.6868999999999996</v>
      </c>
      <c r="M99" s="63">
        <v>17.111999999999998</v>
      </c>
      <c r="N99" s="63">
        <v>5.6854999999999993</v>
      </c>
      <c r="O99" s="63">
        <v>17.096</v>
      </c>
    </row>
    <row r="100" spans="2:15" x14ac:dyDescent="0.25">
      <c r="B100" s="63" t="str">
        <f t="shared" si="1"/>
        <v>DCAmeas0.00010.01</v>
      </c>
      <c r="C100" s="63" t="s">
        <v>810</v>
      </c>
      <c r="D100" s="63">
        <v>0.01</v>
      </c>
      <c r="E100" s="63">
        <v>0.1</v>
      </c>
      <c r="F100" s="63">
        <v>1E-4</v>
      </c>
      <c r="G100" s="63" t="s">
        <v>24</v>
      </c>
      <c r="H100" s="63" t="s">
        <v>22</v>
      </c>
      <c r="L100" s="63">
        <v>57.724999999999994</v>
      </c>
      <c r="M100" s="63">
        <v>1.9686999999999999</v>
      </c>
      <c r="N100" s="63">
        <v>57.723999999999997</v>
      </c>
      <c r="O100" s="63">
        <v>1.9586999999999999</v>
      </c>
    </row>
    <row r="101" spans="2:15" x14ac:dyDescent="0.25">
      <c r="B101" s="63" t="str">
        <f t="shared" si="1"/>
        <v>DCAmeas0.0010.01</v>
      </c>
      <c r="C101" s="63" t="s">
        <v>810</v>
      </c>
      <c r="D101" s="63">
        <v>0.01</v>
      </c>
      <c r="E101" s="63">
        <v>0.1</v>
      </c>
      <c r="F101" s="63">
        <v>1E-3</v>
      </c>
      <c r="G101" s="63" t="s">
        <v>24</v>
      </c>
      <c r="H101" s="63" t="s">
        <v>22</v>
      </c>
      <c r="L101" s="63">
        <v>577.35</v>
      </c>
      <c r="M101" s="63">
        <v>0.20021</v>
      </c>
      <c r="N101" s="63">
        <v>577.35</v>
      </c>
      <c r="O101" s="63">
        <v>0.19619</v>
      </c>
    </row>
    <row r="102" spans="2:15" x14ac:dyDescent="0.25">
      <c r="B102" s="63" t="str">
        <f t="shared" si="1"/>
        <v>DCAmeas0.010.01</v>
      </c>
      <c r="C102" s="63" t="s">
        <v>810</v>
      </c>
      <c r="D102" s="63">
        <v>0.01</v>
      </c>
      <c r="E102" s="63">
        <v>0.1</v>
      </c>
      <c r="F102" s="63">
        <v>0.01</v>
      </c>
      <c r="G102" s="63" t="s">
        <v>24</v>
      </c>
      <c r="H102" s="63" t="s">
        <v>22</v>
      </c>
      <c r="L102" s="63">
        <v>5773.6</v>
      </c>
      <c r="M102" s="63">
        <v>2.1225000000000001E-2</v>
      </c>
      <c r="N102" s="63">
        <v>5773.6</v>
      </c>
      <c r="O102" s="63">
        <v>1.9619999999999999E-2</v>
      </c>
    </row>
    <row r="103" spans="2:15" x14ac:dyDescent="0.25">
      <c r="B103" s="63" t="str">
        <f t="shared" si="1"/>
        <v>DCAmeas0.0000010.1</v>
      </c>
      <c r="C103" s="63" t="s">
        <v>810</v>
      </c>
      <c r="D103" s="63">
        <v>0.1</v>
      </c>
      <c r="E103" s="63">
        <v>1</v>
      </c>
      <c r="F103" s="63">
        <v>9.9999999999999995E-7</v>
      </c>
      <c r="G103" s="63" t="s">
        <v>24</v>
      </c>
      <c r="H103" s="63" t="s">
        <v>22</v>
      </c>
      <c r="L103" s="63">
        <v>12</v>
      </c>
      <c r="M103" s="63">
        <v>130</v>
      </c>
      <c r="N103" s="63">
        <v>11.555999999999999</v>
      </c>
      <c r="O103" s="63">
        <v>127.03999999999999</v>
      </c>
    </row>
    <row r="104" spans="2:15" x14ac:dyDescent="0.25">
      <c r="B104" s="63" t="str">
        <f t="shared" si="1"/>
        <v>DCAmeas0.000010.1</v>
      </c>
      <c r="C104" s="63" t="s">
        <v>810</v>
      </c>
      <c r="D104" s="63">
        <v>0.1</v>
      </c>
      <c r="E104" s="63">
        <v>1</v>
      </c>
      <c r="F104" s="63">
        <v>1.0000000000000001E-5</v>
      </c>
      <c r="G104" s="63" t="s">
        <v>24</v>
      </c>
      <c r="H104" s="63" t="s">
        <v>22</v>
      </c>
      <c r="L104" s="63">
        <v>12</v>
      </c>
      <c r="M104" s="63">
        <v>130</v>
      </c>
      <c r="N104" s="63">
        <v>12.285</v>
      </c>
      <c r="O104" s="63">
        <v>126.42999999999999</v>
      </c>
    </row>
    <row r="105" spans="2:15" x14ac:dyDescent="0.25">
      <c r="B105" s="63" t="str">
        <f t="shared" si="1"/>
        <v>DCAmeas0.00010.1</v>
      </c>
      <c r="C105" s="63" t="s">
        <v>810</v>
      </c>
      <c r="D105" s="63">
        <v>0.1</v>
      </c>
      <c r="E105" s="63">
        <v>1</v>
      </c>
      <c r="F105" s="63">
        <v>1E-4</v>
      </c>
      <c r="G105" s="63" t="s">
        <v>24</v>
      </c>
      <c r="H105" s="63" t="s">
        <v>22</v>
      </c>
      <c r="L105" s="63">
        <v>52.912999999999997</v>
      </c>
      <c r="M105" s="63">
        <v>97.22699999999999</v>
      </c>
      <c r="N105" s="63">
        <v>52.896999999999998</v>
      </c>
      <c r="O105" s="63">
        <v>97.242999999999995</v>
      </c>
    </row>
    <row r="106" spans="2:15" x14ac:dyDescent="0.25">
      <c r="B106" s="63" t="str">
        <f t="shared" si="1"/>
        <v>DCAmeas0.0010.1</v>
      </c>
      <c r="C106" s="63" t="s">
        <v>810</v>
      </c>
      <c r="D106" s="63">
        <v>0.1</v>
      </c>
      <c r="E106" s="63">
        <v>1</v>
      </c>
      <c r="F106" s="63">
        <v>1E-3</v>
      </c>
      <c r="G106" s="63" t="s">
        <v>24</v>
      </c>
      <c r="H106" s="63" t="s">
        <v>22</v>
      </c>
      <c r="L106" s="63">
        <v>576.11</v>
      </c>
      <c r="M106" s="63">
        <v>17.652000000000001</v>
      </c>
      <c r="N106" s="63">
        <v>576.1</v>
      </c>
      <c r="O106" s="63">
        <v>17.659000000000002</v>
      </c>
    </row>
    <row r="107" spans="2:15" x14ac:dyDescent="0.25">
      <c r="B107" s="63" t="str">
        <f t="shared" si="1"/>
        <v>DCAmeas0.010.1</v>
      </c>
      <c r="C107" s="63" t="s">
        <v>810</v>
      </c>
      <c r="D107" s="63">
        <v>0.1</v>
      </c>
      <c r="E107" s="63">
        <v>1</v>
      </c>
      <c r="F107" s="63">
        <v>0.01</v>
      </c>
      <c r="G107" s="63" t="s">
        <v>24</v>
      </c>
      <c r="H107" s="63" t="s">
        <v>22</v>
      </c>
      <c r="L107" s="63">
        <v>5773.4000000000005</v>
      </c>
      <c r="M107" s="63">
        <v>1.7888999999999999</v>
      </c>
      <c r="N107" s="63">
        <v>5773.4000000000005</v>
      </c>
      <c r="O107" s="63">
        <v>1.7914999999999999</v>
      </c>
    </row>
    <row r="108" spans="2:15" x14ac:dyDescent="0.25">
      <c r="B108" s="63" t="str">
        <f t="shared" si="1"/>
        <v>DCAmeas0.10.1</v>
      </c>
      <c r="C108" s="63" t="s">
        <v>810</v>
      </c>
      <c r="D108" s="63">
        <v>0.1</v>
      </c>
      <c r="E108" s="63">
        <v>1</v>
      </c>
      <c r="F108" s="63">
        <v>0.1</v>
      </c>
      <c r="G108" s="63" t="s">
        <v>24</v>
      </c>
      <c r="H108" s="63" t="s">
        <v>22</v>
      </c>
      <c r="L108" s="63">
        <v>57736</v>
      </c>
      <c r="M108" s="63">
        <v>0.17812</v>
      </c>
      <c r="N108" s="63">
        <v>57735</v>
      </c>
      <c r="O108" s="63">
        <v>0.17917</v>
      </c>
    </row>
    <row r="109" spans="2:15" x14ac:dyDescent="0.25">
      <c r="B109" s="63" t="str">
        <f t="shared" si="1"/>
        <v>DCAmeas0.000011</v>
      </c>
      <c r="C109" s="63" t="s">
        <v>810</v>
      </c>
      <c r="D109" s="63">
        <v>1</v>
      </c>
      <c r="E109" s="63">
        <v>20</v>
      </c>
      <c r="F109" s="63">
        <v>1.0000000000000001E-5</v>
      </c>
      <c r="G109" s="63" t="s">
        <v>24</v>
      </c>
      <c r="H109" s="63" t="s">
        <v>23</v>
      </c>
      <c r="L109" s="63">
        <v>8.0000000000000002E-3</v>
      </c>
      <c r="M109" s="63">
        <v>6.0999999999999999E-2</v>
      </c>
      <c r="N109" s="63">
        <v>0</v>
      </c>
      <c r="O109" s="63">
        <v>6.1992999999999999E-2</v>
      </c>
    </row>
    <row r="110" spans="2:15" x14ac:dyDescent="0.25">
      <c r="B110" s="63" t="str">
        <f t="shared" si="1"/>
        <v>DCAmeas0.00011</v>
      </c>
      <c r="C110" s="63" t="s">
        <v>810</v>
      </c>
      <c r="D110" s="63">
        <v>1</v>
      </c>
      <c r="E110" s="63">
        <v>20</v>
      </c>
      <c r="F110" s="63">
        <v>1E-4</v>
      </c>
      <c r="G110" s="63" t="s">
        <v>24</v>
      </c>
      <c r="H110" s="63" t="s">
        <v>23</v>
      </c>
      <c r="L110" s="63">
        <v>1.1184999999999999E-2</v>
      </c>
      <c r="M110" s="63">
        <v>6.0546999999999997E-2</v>
      </c>
      <c r="N110" s="63">
        <v>1.1117999999999999E-2</v>
      </c>
      <c r="O110" s="63">
        <v>6.0546999999999997E-2</v>
      </c>
    </row>
    <row r="111" spans="2:15" x14ac:dyDescent="0.25">
      <c r="B111" s="63" t="str">
        <f t="shared" si="1"/>
        <v>DCAmeas0.0011</v>
      </c>
      <c r="C111" s="63" t="s">
        <v>810</v>
      </c>
      <c r="D111" s="63">
        <v>1</v>
      </c>
      <c r="E111" s="63">
        <v>20</v>
      </c>
      <c r="F111" s="63">
        <v>1E-3</v>
      </c>
      <c r="G111" s="63" t="s">
        <v>24</v>
      </c>
      <c r="H111" s="63" t="s">
        <v>23</v>
      </c>
      <c r="L111" s="63">
        <v>0.53832999999999998</v>
      </c>
      <c r="M111" s="63">
        <v>4.0613000000000003E-2</v>
      </c>
      <c r="N111" s="63">
        <v>0.53830999999999996</v>
      </c>
      <c r="O111" s="63">
        <v>4.0601999999999999E-2</v>
      </c>
    </row>
    <row r="112" spans="2:15" x14ac:dyDescent="0.25">
      <c r="B112" s="63" t="str">
        <f t="shared" si="1"/>
        <v>DCAmeas0.011</v>
      </c>
      <c r="C112" s="63" t="s">
        <v>810</v>
      </c>
      <c r="D112" s="63">
        <v>1</v>
      </c>
      <c r="E112" s="63">
        <v>20</v>
      </c>
      <c r="F112" s="63">
        <v>0.01</v>
      </c>
      <c r="G112" s="63" t="s">
        <v>24</v>
      </c>
      <c r="H112" s="63" t="s">
        <v>23</v>
      </c>
      <c r="L112" s="63">
        <v>5.7669999999999995</v>
      </c>
      <c r="M112" s="63">
        <v>6.7206000000000002E-3</v>
      </c>
      <c r="N112" s="63">
        <v>5.7669999999999995</v>
      </c>
      <c r="O112" s="63">
        <v>6.7093999999999999E-3</v>
      </c>
    </row>
    <row r="113" spans="2:15" x14ac:dyDescent="0.25">
      <c r="B113" s="63" t="str">
        <f t="shared" si="1"/>
        <v>DCAmeas0.11</v>
      </c>
      <c r="C113" s="63" t="s">
        <v>810</v>
      </c>
      <c r="D113" s="63">
        <v>1</v>
      </c>
      <c r="E113" s="63">
        <v>20</v>
      </c>
      <c r="F113" s="63">
        <v>0.1</v>
      </c>
      <c r="G113" s="63" t="s">
        <v>24</v>
      </c>
      <c r="H113" s="63" t="s">
        <v>23</v>
      </c>
      <c r="L113" s="63">
        <v>57.734999999999999</v>
      </c>
      <c r="M113" s="63">
        <v>6.8287999999999997E-4</v>
      </c>
      <c r="N113" s="63">
        <v>57.734999999999999</v>
      </c>
      <c r="O113" s="63">
        <v>6.7829000000000001E-4</v>
      </c>
    </row>
    <row r="114" spans="2:15" x14ac:dyDescent="0.25">
      <c r="B114" s="63" t="str">
        <f t="shared" si="1"/>
        <v>DCAmeas11</v>
      </c>
      <c r="C114" s="63" t="s">
        <v>810</v>
      </c>
      <c r="D114" s="63">
        <v>1</v>
      </c>
      <c r="E114" s="63">
        <v>20</v>
      </c>
      <c r="F114" s="63">
        <v>1</v>
      </c>
      <c r="G114" s="63" t="s">
        <v>24</v>
      </c>
      <c r="H114" s="63" t="s">
        <v>23</v>
      </c>
      <c r="L114" s="63">
        <v>577.36</v>
      </c>
      <c r="M114" s="63">
        <v>6.9672000000000006E-5</v>
      </c>
      <c r="N114" s="63">
        <v>577.35</v>
      </c>
      <c r="O114" s="63">
        <v>6.7836000000000006E-5</v>
      </c>
    </row>
    <row r="115" spans="2:15" x14ac:dyDescent="0.25">
      <c r="B115" s="63" t="str">
        <f t="shared" si="1"/>
        <v>DCA0.000000000010</v>
      </c>
      <c r="C115" s="63" t="s">
        <v>102</v>
      </c>
      <c r="D115" s="63">
        <v>0</v>
      </c>
      <c r="E115" s="63">
        <v>9.9999999999999995E-8</v>
      </c>
      <c r="F115" s="63">
        <v>1.0000000000000001E-11</v>
      </c>
      <c r="G115" s="63" t="s">
        <v>24</v>
      </c>
      <c r="H115" s="63" t="s">
        <v>811</v>
      </c>
      <c r="L115" s="63">
        <v>4.8000000000000001E-2</v>
      </c>
      <c r="M115" s="63">
        <v>33999.999999999993</v>
      </c>
      <c r="N115" s="63">
        <v>4.7331999999999999E-2</v>
      </c>
      <c r="O115" s="63">
        <v>33575.999999999993</v>
      </c>
    </row>
    <row r="116" spans="2:15" x14ac:dyDescent="0.25">
      <c r="B116" s="63" t="str">
        <f t="shared" si="1"/>
        <v>DCA0.00000000010</v>
      </c>
      <c r="C116" s="63" t="s">
        <v>102</v>
      </c>
      <c r="D116" s="63">
        <v>0</v>
      </c>
      <c r="E116" s="63">
        <v>9.9999999999999995E-8</v>
      </c>
      <c r="F116" s="63">
        <v>1.0000000000000002E-10</v>
      </c>
      <c r="G116" s="63" t="s">
        <v>24</v>
      </c>
      <c r="H116" s="63" t="s">
        <v>811</v>
      </c>
      <c r="L116" s="63">
        <v>7.4497999999999995E-2</v>
      </c>
      <c r="M116" s="63">
        <v>22260.999999999996</v>
      </c>
      <c r="N116" s="63">
        <v>7.4429999999999996E-2</v>
      </c>
      <c r="O116" s="63">
        <v>21791.999999999996</v>
      </c>
    </row>
    <row r="117" spans="2:15" x14ac:dyDescent="0.25">
      <c r="B117" s="63" t="str">
        <f t="shared" si="1"/>
        <v>DCA0.0000000010</v>
      </c>
      <c r="C117" s="63" t="s">
        <v>102</v>
      </c>
      <c r="D117" s="63">
        <v>0</v>
      </c>
      <c r="E117" s="63">
        <v>9.9999999999999995E-8</v>
      </c>
      <c r="F117" s="63">
        <v>1.0000000000000001E-9</v>
      </c>
      <c r="G117" s="63" t="s">
        <v>24</v>
      </c>
      <c r="H117" s="63" t="s">
        <v>811</v>
      </c>
      <c r="L117" s="63">
        <v>0.57929999999999993</v>
      </c>
      <c r="M117" s="63">
        <v>3097.7</v>
      </c>
      <c r="N117" s="63">
        <v>0.57926</v>
      </c>
      <c r="O117" s="63">
        <v>2840.7999999999997</v>
      </c>
    </row>
    <row r="118" spans="2:15" x14ac:dyDescent="0.25">
      <c r="B118" s="63" t="str">
        <f t="shared" si="1"/>
        <v>DCA0.000000010</v>
      </c>
      <c r="C118" s="63" t="s">
        <v>102</v>
      </c>
      <c r="D118" s="63">
        <v>0</v>
      </c>
      <c r="E118" s="63">
        <v>9.9999999999999995E-8</v>
      </c>
      <c r="F118" s="63">
        <v>1E-8</v>
      </c>
      <c r="G118" s="63" t="s">
        <v>24</v>
      </c>
      <c r="H118" s="63" t="s">
        <v>811</v>
      </c>
      <c r="L118" s="63">
        <v>5.7737999999999996</v>
      </c>
      <c r="M118" s="63">
        <v>388.29999999999995</v>
      </c>
      <c r="N118" s="63">
        <v>5.7736999999999998</v>
      </c>
      <c r="O118" s="63">
        <v>285.08</v>
      </c>
    </row>
    <row r="119" spans="2:15" x14ac:dyDescent="0.25">
      <c r="B119" s="63" t="str">
        <f t="shared" si="1"/>
        <v>DCA0.00000010</v>
      </c>
      <c r="C119" s="63" t="s">
        <v>102</v>
      </c>
      <c r="D119" s="63">
        <v>0</v>
      </c>
      <c r="E119" s="63">
        <v>9.9999999999999995E-8</v>
      </c>
      <c r="F119" s="63">
        <v>1.0000000000000001E-7</v>
      </c>
      <c r="G119" s="63" t="s">
        <v>24</v>
      </c>
      <c r="H119" s="63" t="s">
        <v>811</v>
      </c>
      <c r="L119" s="63">
        <v>57.735999999999997</v>
      </c>
      <c r="M119" s="63">
        <v>69.798999999999992</v>
      </c>
      <c r="N119" s="63">
        <v>57.735999999999997</v>
      </c>
      <c r="O119" s="63">
        <v>28.508999999999997</v>
      </c>
    </row>
    <row r="120" spans="2:15" x14ac:dyDescent="0.25">
      <c r="B120" s="63" t="str">
        <f t="shared" si="1"/>
        <v>DCA0.000000000010.0000001</v>
      </c>
      <c r="C120" s="63" t="s">
        <v>102</v>
      </c>
      <c r="D120" s="63">
        <v>9.9999999999999995E-8</v>
      </c>
      <c r="E120" s="63">
        <v>9.9999999999999995E-7</v>
      </c>
      <c r="F120" s="63">
        <v>1.0000000000000001E-11</v>
      </c>
      <c r="G120" s="63" t="s">
        <v>24</v>
      </c>
      <c r="H120" s="63" t="s">
        <v>811</v>
      </c>
      <c r="L120" s="63">
        <v>4.8000000000000001E-2</v>
      </c>
      <c r="M120" s="63">
        <v>23000</v>
      </c>
      <c r="N120" s="63">
        <v>4.7291E-2</v>
      </c>
      <c r="O120" s="63">
        <v>22623</v>
      </c>
    </row>
    <row r="121" spans="2:15" x14ac:dyDescent="0.25">
      <c r="B121" s="63" t="str">
        <f t="shared" si="1"/>
        <v>DCA0.00000000010.0000001</v>
      </c>
      <c r="C121" s="63" t="s">
        <v>102</v>
      </c>
      <c r="D121" s="63">
        <v>9.9999999999999995E-8</v>
      </c>
      <c r="E121" s="63">
        <v>9.9999999999999995E-7</v>
      </c>
      <c r="F121" s="63">
        <v>1E-10</v>
      </c>
      <c r="G121" s="63" t="s">
        <v>24</v>
      </c>
      <c r="H121" s="63" t="s">
        <v>811</v>
      </c>
      <c r="L121" s="63">
        <v>7.4347999999999997E-2</v>
      </c>
      <c r="M121" s="63">
        <v>16228</v>
      </c>
      <c r="N121" s="63">
        <v>7.4241000000000001E-2</v>
      </c>
      <c r="O121" s="63">
        <v>16247.000000000002</v>
      </c>
    </row>
    <row r="122" spans="2:15" x14ac:dyDescent="0.25">
      <c r="B122" s="63" t="str">
        <f t="shared" si="1"/>
        <v>DCA0.0000000010.0000001</v>
      </c>
      <c r="C122" s="63" t="s">
        <v>102</v>
      </c>
      <c r="D122" s="63">
        <v>9.9999999999999995E-8</v>
      </c>
      <c r="E122" s="63">
        <v>9.9999999999999995E-7</v>
      </c>
      <c r="F122" s="63">
        <v>1.0000000000000001E-9</v>
      </c>
      <c r="G122" s="63" t="s">
        <v>24</v>
      </c>
      <c r="H122" s="63" t="s">
        <v>811</v>
      </c>
      <c r="L122" s="63">
        <v>0.57926999999999995</v>
      </c>
      <c r="M122" s="63">
        <v>2327.6999999999998</v>
      </c>
      <c r="N122" s="63">
        <v>0.57921999999999996</v>
      </c>
      <c r="O122" s="63">
        <v>2327.9</v>
      </c>
    </row>
    <row r="123" spans="2:15" x14ac:dyDescent="0.25">
      <c r="B123" s="63" t="str">
        <f t="shared" si="1"/>
        <v>DCA0.000000010.0000001</v>
      </c>
      <c r="C123" s="63" t="s">
        <v>102</v>
      </c>
      <c r="D123" s="63">
        <v>9.9999999999999995E-8</v>
      </c>
      <c r="E123" s="63">
        <v>9.9999999999999995E-7</v>
      </c>
      <c r="F123" s="63">
        <v>1E-8</v>
      </c>
      <c r="G123" s="63" t="s">
        <v>24</v>
      </c>
      <c r="H123" s="63" t="s">
        <v>811</v>
      </c>
      <c r="L123" s="63">
        <v>5.7737999999999996</v>
      </c>
      <c r="M123" s="63">
        <v>234.04</v>
      </c>
      <c r="N123" s="63">
        <v>5.7736999999999998</v>
      </c>
      <c r="O123" s="63">
        <v>234.04999999999998</v>
      </c>
    </row>
    <row r="124" spans="2:15" x14ac:dyDescent="0.25">
      <c r="B124" s="63" t="str">
        <f t="shared" si="1"/>
        <v>DCA0.00000010.0000001</v>
      </c>
      <c r="C124" s="63" t="s">
        <v>102</v>
      </c>
      <c r="D124" s="63">
        <v>9.9999999999999995E-8</v>
      </c>
      <c r="E124" s="63">
        <v>9.9999999999999995E-7</v>
      </c>
      <c r="F124" s="63">
        <v>9.9999999999999995E-8</v>
      </c>
      <c r="G124" s="63" t="s">
        <v>24</v>
      </c>
      <c r="H124" s="63" t="s">
        <v>811</v>
      </c>
      <c r="L124" s="63">
        <v>57.735999999999997</v>
      </c>
      <c r="M124" s="63">
        <v>23.405999999999999</v>
      </c>
      <c r="N124" s="63">
        <v>57.735999999999997</v>
      </c>
      <c r="O124" s="63">
        <v>23.405999999999999</v>
      </c>
    </row>
    <row r="125" spans="2:15" x14ac:dyDescent="0.25">
      <c r="B125" s="63" t="str">
        <f t="shared" si="1"/>
        <v>DCA0.0000010.0000001</v>
      </c>
      <c r="C125" s="63" t="s">
        <v>102</v>
      </c>
      <c r="D125" s="63">
        <v>9.9999999999999995E-8</v>
      </c>
      <c r="E125" s="63">
        <v>9.9999999999999995E-7</v>
      </c>
      <c r="F125" s="63">
        <v>9.9999999999999995E-7</v>
      </c>
      <c r="G125" s="63" t="s">
        <v>24</v>
      </c>
      <c r="H125" s="63" t="s">
        <v>811</v>
      </c>
      <c r="L125" s="63">
        <v>577.36</v>
      </c>
      <c r="M125" s="63">
        <v>2.3406000000000002</v>
      </c>
      <c r="N125" s="63">
        <v>577.36</v>
      </c>
      <c r="O125" s="63">
        <v>2.3406000000000002</v>
      </c>
    </row>
    <row r="126" spans="2:15" x14ac:dyDescent="0.25">
      <c r="B126" s="63" t="str">
        <f t="shared" si="1"/>
        <v>DCA0.000000000010.000001</v>
      </c>
      <c r="C126" s="63" t="s">
        <v>102</v>
      </c>
      <c r="D126" s="63">
        <v>9.9999999999999995E-7</v>
      </c>
      <c r="E126" s="63">
        <v>1.0000000000000001E-5</v>
      </c>
      <c r="F126" s="63">
        <v>1.0000000000000001E-11</v>
      </c>
      <c r="G126" s="63" t="s">
        <v>24</v>
      </c>
      <c r="H126" s="63" t="s">
        <v>811</v>
      </c>
      <c r="L126" s="63">
        <v>0.12</v>
      </c>
      <c r="M126" s="63">
        <v>24000</v>
      </c>
      <c r="N126" s="63">
        <v>0.11534999999999999</v>
      </c>
      <c r="O126" s="63">
        <v>23529</v>
      </c>
    </row>
    <row r="127" spans="2:15" x14ac:dyDescent="0.25">
      <c r="B127" s="63" t="str">
        <f t="shared" si="1"/>
        <v>DCA0.00000000010.000001</v>
      </c>
      <c r="C127" s="63" t="s">
        <v>102</v>
      </c>
      <c r="D127" s="63">
        <v>9.9999999999999995E-7</v>
      </c>
      <c r="E127" s="63">
        <v>1.0000000000000001E-5</v>
      </c>
      <c r="F127" s="63">
        <v>1E-10</v>
      </c>
      <c r="G127" s="63" t="s">
        <v>24</v>
      </c>
      <c r="H127" s="63" t="s">
        <v>811</v>
      </c>
      <c r="L127" s="63">
        <v>0.12706000000000001</v>
      </c>
      <c r="M127" s="63">
        <v>23295</v>
      </c>
      <c r="N127" s="63">
        <v>0.12752000000000002</v>
      </c>
      <c r="O127" s="63">
        <v>22781</v>
      </c>
    </row>
    <row r="128" spans="2:15" x14ac:dyDescent="0.25">
      <c r="B128" s="63" t="str">
        <f t="shared" si="1"/>
        <v>DCA0.0000000010.000001</v>
      </c>
      <c r="C128" s="63" t="s">
        <v>102</v>
      </c>
      <c r="D128" s="63">
        <v>9.9999999999999995E-7</v>
      </c>
      <c r="E128" s="63">
        <v>1.0000000000000001E-5</v>
      </c>
      <c r="F128" s="63">
        <v>1.0000000000000001E-9</v>
      </c>
      <c r="G128" s="63" t="s">
        <v>24</v>
      </c>
      <c r="H128" s="63" t="s">
        <v>811</v>
      </c>
      <c r="L128" s="63">
        <v>0.58477999999999997</v>
      </c>
      <c r="M128" s="63">
        <v>9074</v>
      </c>
      <c r="N128" s="63">
        <v>0.58471999999999991</v>
      </c>
      <c r="O128" s="63">
        <v>9074.6999999999989</v>
      </c>
    </row>
    <row r="129" spans="2:15" x14ac:dyDescent="0.25">
      <c r="B129" s="63" t="str">
        <f t="shared" si="1"/>
        <v>DCA0.000000010.000001</v>
      </c>
      <c r="C129" s="63" t="s">
        <v>102</v>
      </c>
      <c r="D129" s="63">
        <v>9.9999999999999995E-7</v>
      </c>
      <c r="E129" s="63">
        <v>1.0000000000000001E-5</v>
      </c>
      <c r="F129" s="63">
        <v>1E-8</v>
      </c>
      <c r="G129" s="63" t="s">
        <v>24</v>
      </c>
      <c r="H129" s="63" t="s">
        <v>811</v>
      </c>
      <c r="L129" s="63">
        <v>5.7741999999999996</v>
      </c>
      <c r="M129" s="63">
        <v>996.43</v>
      </c>
      <c r="N129" s="63">
        <v>5.7741999999999996</v>
      </c>
      <c r="O129" s="63">
        <v>996.43</v>
      </c>
    </row>
    <row r="130" spans="2:15" x14ac:dyDescent="0.25">
      <c r="B130" s="63" t="str">
        <f t="shared" si="1"/>
        <v>DCA0.00000010.000001</v>
      </c>
      <c r="C130" s="63" t="s">
        <v>102</v>
      </c>
      <c r="D130" s="63">
        <v>9.9999999999999995E-7</v>
      </c>
      <c r="E130" s="63">
        <v>1.0000000000000001E-5</v>
      </c>
      <c r="F130" s="63">
        <v>9.9999999999999995E-8</v>
      </c>
      <c r="G130" s="63" t="s">
        <v>24</v>
      </c>
      <c r="H130" s="63" t="s">
        <v>811</v>
      </c>
      <c r="L130" s="63">
        <v>57.735999999999997</v>
      </c>
      <c r="M130" s="63">
        <v>99.74799999999999</v>
      </c>
      <c r="N130" s="63">
        <v>57.735999999999997</v>
      </c>
      <c r="O130" s="63">
        <v>99.74799999999999</v>
      </c>
    </row>
    <row r="131" spans="2:15" x14ac:dyDescent="0.25">
      <c r="B131" s="63" t="str">
        <f t="shared" si="1"/>
        <v>DCA0.0000010.000001</v>
      </c>
      <c r="C131" s="63" t="s">
        <v>102</v>
      </c>
      <c r="D131" s="63">
        <v>9.9999999999999995E-7</v>
      </c>
      <c r="E131" s="63">
        <v>1.0000000000000001E-5</v>
      </c>
      <c r="F131" s="63">
        <v>9.9999999999999995E-7</v>
      </c>
      <c r="G131" s="63" t="s">
        <v>24</v>
      </c>
      <c r="H131" s="63" t="s">
        <v>811</v>
      </c>
      <c r="L131" s="63">
        <v>577.36</v>
      </c>
      <c r="M131" s="63">
        <v>9.9748999999999999</v>
      </c>
      <c r="N131" s="63">
        <v>577.36</v>
      </c>
      <c r="O131" s="63">
        <v>9.9748999999999999</v>
      </c>
    </row>
    <row r="132" spans="2:15" x14ac:dyDescent="0.25">
      <c r="B132" s="63" t="str">
        <f t="shared" si="1"/>
        <v>DCA0.000000000010.00001</v>
      </c>
      <c r="C132" s="63" t="s">
        <v>102</v>
      </c>
      <c r="D132" s="63">
        <v>1.0000000000000001E-5</v>
      </c>
      <c r="E132" s="63">
        <v>1E-4</v>
      </c>
      <c r="F132" s="63">
        <v>1.0000000000000001E-11</v>
      </c>
      <c r="G132" s="63" t="s">
        <v>24</v>
      </c>
      <c r="H132" s="63" t="s">
        <v>811</v>
      </c>
      <c r="L132" s="63">
        <v>0.12</v>
      </c>
      <c r="M132" s="63">
        <v>23000</v>
      </c>
      <c r="N132" s="63">
        <v>0.10212</v>
      </c>
      <c r="O132" s="63">
        <v>23000</v>
      </c>
    </row>
    <row r="133" spans="2:15" x14ac:dyDescent="0.25">
      <c r="B133" s="63" t="str">
        <f t="shared" ref="B133:B196" si="2">CONCATENATE(C133,F133,D133)</f>
        <v>DCA0.00000000010.00001</v>
      </c>
      <c r="C133" s="63" t="s">
        <v>102</v>
      </c>
      <c r="D133" s="63">
        <v>1.0000000000000001E-5</v>
      </c>
      <c r="E133" s="63">
        <v>1E-4</v>
      </c>
      <c r="F133" s="63">
        <v>1E-10</v>
      </c>
      <c r="G133" s="63" t="s">
        <v>24</v>
      </c>
      <c r="H133" s="63" t="s">
        <v>811</v>
      </c>
      <c r="L133" s="63">
        <v>0.46307000000000004</v>
      </c>
      <c r="M133" s="63">
        <v>20158</v>
      </c>
      <c r="N133" s="63">
        <v>0.46242</v>
      </c>
      <c r="O133" s="63">
        <v>20158</v>
      </c>
    </row>
    <row r="134" spans="2:15" x14ac:dyDescent="0.25">
      <c r="B134" s="63" t="str">
        <f t="shared" si="2"/>
        <v>DCA0.0000000010.00001</v>
      </c>
      <c r="C134" s="63" t="s">
        <v>102</v>
      </c>
      <c r="D134" s="63">
        <v>1.0000000000000001E-5</v>
      </c>
      <c r="E134" s="63">
        <v>1E-4</v>
      </c>
      <c r="F134" s="63">
        <v>1.0000000000000001E-9</v>
      </c>
      <c r="G134" s="63" t="s">
        <v>24</v>
      </c>
      <c r="H134" s="63" t="s">
        <v>811</v>
      </c>
      <c r="L134" s="63">
        <v>5.7305000000000001</v>
      </c>
      <c r="M134" s="63">
        <v>5268</v>
      </c>
      <c r="N134" s="63">
        <v>5.7302</v>
      </c>
      <c r="O134" s="63">
        <v>5268</v>
      </c>
    </row>
    <row r="135" spans="2:15" x14ac:dyDescent="0.25">
      <c r="B135" s="63" t="str">
        <f t="shared" si="2"/>
        <v>DCA0.000000010.00001</v>
      </c>
      <c r="C135" s="63" t="s">
        <v>102</v>
      </c>
      <c r="D135" s="63">
        <v>1.0000000000000001E-5</v>
      </c>
      <c r="E135" s="63">
        <v>1E-4</v>
      </c>
      <c r="F135" s="63">
        <v>1E-8</v>
      </c>
      <c r="G135" s="63" t="s">
        <v>24</v>
      </c>
      <c r="H135" s="63" t="s">
        <v>811</v>
      </c>
      <c r="L135" s="63">
        <v>57.730999999999995</v>
      </c>
      <c r="M135" s="63">
        <v>551.19000000000005</v>
      </c>
      <c r="N135" s="63">
        <v>57.730999999999995</v>
      </c>
      <c r="O135" s="63">
        <v>551.19000000000005</v>
      </c>
    </row>
    <row r="136" spans="2:15" x14ac:dyDescent="0.25">
      <c r="B136" s="63" t="str">
        <f t="shared" si="2"/>
        <v>DCA0.00000010.00001</v>
      </c>
      <c r="C136" s="63" t="s">
        <v>102</v>
      </c>
      <c r="D136" s="63">
        <v>1.0000000000000001E-5</v>
      </c>
      <c r="E136" s="63">
        <v>1E-4</v>
      </c>
      <c r="F136" s="63">
        <v>9.9999999999999995E-8</v>
      </c>
      <c r="G136" s="63" t="s">
        <v>24</v>
      </c>
      <c r="H136" s="63" t="s">
        <v>811</v>
      </c>
      <c r="L136" s="63">
        <v>577.35</v>
      </c>
      <c r="M136" s="63">
        <v>55.995000000000005</v>
      </c>
      <c r="N136" s="63">
        <v>577.35</v>
      </c>
      <c r="O136" s="63">
        <v>55.995000000000005</v>
      </c>
    </row>
    <row r="137" spans="2:15" x14ac:dyDescent="0.25">
      <c r="B137" s="63" t="str">
        <f t="shared" si="2"/>
        <v>DCA0.0000010.00001</v>
      </c>
      <c r="C137" s="63" t="s">
        <v>102</v>
      </c>
      <c r="D137" s="63">
        <v>1.0000000000000001E-5</v>
      </c>
      <c r="E137" s="63">
        <v>1E-4</v>
      </c>
      <c r="F137" s="63">
        <v>9.9999999999999995E-7</v>
      </c>
      <c r="G137" s="63" t="s">
        <v>24</v>
      </c>
      <c r="H137" s="63" t="s">
        <v>811</v>
      </c>
      <c r="L137" s="63">
        <v>5773.6</v>
      </c>
      <c r="M137" s="63">
        <v>5.9401999999999999</v>
      </c>
      <c r="N137" s="63">
        <v>5773.6</v>
      </c>
      <c r="O137" s="63">
        <v>5.9401999999999999</v>
      </c>
    </row>
    <row r="138" spans="2:15" x14ac:dyDescent="0.25">
      <c r="B138" s="63" t="str">
        <f t="shared" si="2"/>
        <v>DCA0.000000010.0001</v>
      </c>
      <c r="C138" s="63" t="s">
        <v>102</v>
      </c>
      <c r="D138" s="63">
        <v>1E-4</v>
      </c>
      <c r="E138" s="63">
        <v>1E-3</v>
      </c>
      <c r="F138" s="63">
        <v>1E-8</v>
      </c>
      <c r="G138" s="63" t="s">
        <v>24</v>
      </c>
      <c r="H138" s="63" t="s">
        <v>811</v>
      </c>
      <c r="L138" s="63">
        <v>6</v>
      </c>
      <c r="M138" s="63">
        <v>23000</v>
      </c>
      <c r="N138" s="63">
        <v>5.7953999999999999</v>
      </c>
      <c r="O138" s="63">
        <v>23112</v>
      </c>
    </row>
    <row r="139" spans="2:15" x14ac:dyDescent="0.25">
      <c r="B139" s="63" t="str">
        <f t="shared" si="2"/>
        <v>DCA0.00000010.0001</v>
      </c>
      <c r="C139" s="63" t="s">
        <v>102</v>
      </c>
      <c r="D139" s="63">
        <v>1E-4</v>
      </c>
      <c r="E139" s="63">
        <v>1E-3</v>
      </c>
      <c r="F139" s="63">
        <v>1.0000000000000001E-7</v>
      </c>
      <c r="G139" s="63" t="s">
        <v>24</v>
      </c>
      <c r="H139" s="63" t="s">
        <v>811</v>
      </c>
      <c r="L139" s="63">
        <v>7.7654999999999994</v>
      </c>
      <c r="M139" s="63">
        <v>21710</v>
      </c>
      <c r="N139" s="63">
        <v>7.7646999999999995</v>
      </c>
      <c r="O139" s="63">
        <v>21708</v>
      </c>
    </row>
    <row r="140" spans="2:15" x14ac:dyDescent="0.25">
      <c r="B140" s="63" t="str">
        <f t="shared" si="2"/>
        <v>DCA0.0000010.0001</v>
      </c>
      <c r="C140" s="63" t="s">
        <v>102</v>
      </c>
      <c r="D140" s="63">
        <v>1E-4</v>
      </c>
      <c r="E140" s="63">
        <v>1E-3</v>
      </c>
      <c r="F140" s="63">
        <v>9.9999999999999995E-7</v>
      </c>
      <c r="G140" s="63" t="s">
        <v>24</v>
      </c>
      <c r="H140" s="63" t="s">
        <v>811</v>
      </c>
      <c r="L140" s="63">
        <v>57.602999999999994</v>
      </c>
      <c r="M140" s="63">
        <v>6967.5</v>
      </c>
      <c r="N140" s="63">
        <v>57.602999999999994</v>
      </c>
      <c r="O140" s="63">
        <v>6962.7999999999993</v>
      </c>
    </row>
    <row r="141" spans="2:15" x14ac:dyDescent="0.25">
      <c r="B141" s="63" t="str">
        <f t="shared" si="2"/>
        <v>DCA0.000010.0001</v>
      </c>
      <c r="C141" s="63" t="s">
        <v>102</v>
      </c>
      <c r="D141" s="63">
        <v>1E-4</v>
      </c>
      <c r="E141" s="63">
        <v>1E-3</v>
      </c>
      <c r="F141" s="63">
        <v>1.0000000000000001E-5</v>
      </c>
      <c r="G141" s="63" t="s">
        <v>24</v>
      </c>
      <c r="H141" s="63" t="s">
        <v>811</v>
      </c>
      <c r="L141" s="63">
        <v>577.34</v>
      </c>
      <c r="M141" s="63">
        <v>742.49</v>
      </c>
      <c r="N141" s="63">
        <v>577.34</v>
      </c>
      <c r="O141" s="63">
        <v>740.36</v>
      </c>
    </row>
    <row r="142" spans="2:15" x14ac:dyDescent="0.25">
      <c r="B142" s="63" t="str">
        <f t="shared" si="2"/>
        <v>DCA0.00010.0001</v>
      </c>
      <c r="C142" s="63" t="s">
        <v>102</v>
      </c>
      <c r="D142" s="63">
        <v>1E-4</v>
      </c>
      <c r="E142" s="63">
        <v>1E-3</v>
      </c>
      <c r="F142" s="63">
        <v>1E-4</v>
      </c>
      <c r="G142" s="63" t="s">
        <v>24</v>
      </c>
      <c r="H142" s="63" t="s">
        <v>811</v>
      </c>
      <c r="L142" s="63">
        <v>5773.6</v>
      </c>
      <c r="M142" s="63">
        <v>74.938000000000002</v>
      </c>
      <c r="N142" s="63">
        <v>5773.6</v>
      </c>
      <c r="O142" s="63">
        <v>74.085999999999999</v>
      </c>
    </row>
    <row r="143" spans="2:15" x14ac:dyDescent="0.25">
      <c r="B143" s="63" t="str">
        <f t="shared" si="2"/>
        <v>DCA0.0010.0001</v>
      </c>
      <c r="C143" s="63" t="s">
        <v>102</v>
      </c>
      <c r="D143" s="63">
        <v>1E-4</v>
      </c>
      <c r="E143" s="63">
        <v>1E-3</v>
      </c>
      <c r="F143" s="63">
        <v>1E-3</v>
      </c>
      <c r="G143" s="63" t="s">
        <v>24</v>
      </c>
      <c r="H143" s="63" t="s">
        <v>811</v>
      </c>
      <c r="L143" s="63">
        <v>57736</v>
      </c>
      <c r="M143" s="63">
        <v>7.7492999999999999</v>
      </c>
      <c r="N143" s="63">
        <v>57736</v>
      </c>
      <c r="O143" s="63">
        <v>7.4086000000000007</v>
      </c>
    </row>
    <row r="144" spans="2:15" x14ac:dyDescent="0.25">
      <c r="B144" s="63" t="str">
        <f t="shared" si="2"/>
        <v>DCA0.000000010.001</v>
      </c>
      <c r="C144" s="63" t="s">
        <v>102</v>
      </c>
      <c r="D144" s="63">
        <v>1E-3</v>
      </c>
      <c r="E144" s="63">
        <v>0.01</v>
      </c>
      <c r="F144" s="63">
        <v>1E-8</v>
      </c>
      <c r="G144" s="63" t="s">
        <v>24</v>
      </c>
      <c r="H144" s="63" t="s">
        <v>22</v>
      </c>
      <c r="L144" s="63">
        <v>5.8999999999999997E-2</v>
      </c>
      <c r="M144" s="63">
        <v>23</v>
      </c>
      <c r="N144" s="63">
        <v>5.7958000000000003E-2</v>
      </c>
      <c r="O144" s="63">
        <v>23.095000000000002</v>
      </c>
    </row>
    <row r="145" spans="2:15" x14ac:dyDescent="0.25">
      <c r="B145" s="63" t="str">
        <f t="shared" si="2"/>
        <v>DCA0.00000010.001</v>
      </c>
      <c r="C145" s="63" t="s">
        <v>102</v>
      </c>
      <c r="D145" s="63">
        <v>1E-3</v>
      </c>
      <c r="E145" s="63">
        <v>0.01</v>
      </c>
      <c r="F145" s="63">
        <v>1.0000000000000001E-7</v>
      </c>
      <c r="G145" s="63" t="s">
        <v>24</v>
      </c>
      <c r="H145" s="63" t="s">
        <v>22</v>
      </c>
      <c r="L145" s="63">
        <v>7.7661999999999995E-2</v>
      </c>
      <c r="M145" s="63">
        <v>21.693000000000001</v>
      </c>
      <c r="N145" s="63">
        <v>7.7655000000000002E-2</v>
      </c>
      <c r="O145" s="63">
        <v>21.690999999999999</v>
      </c>
    </row>
    <row r="146" spans="2:15" x14ac:dyDescent="0.25">
      <c r="B146" s="63" t="str">
        <f t="shared" si="2"/>
        <v>DCA0.0000010.001</v>
      </c>
      <c r="C146" s="63" t="s">
        <v>102</v>
      </c>
      <c r="D146" s="63">
        <v>1E-3</v>
      </c>
      <c r="E146" s="63">
        <v>0.01</v>
      </c>
      <c r="F146" s="63">
        <v>9.9999999999999995E-7</v>
      </c>
      <c r="G146" s="63" t="s">
        <v>24</v>
      </c>
      <c r="H146" s="63" t="s">
        <v>22</v>
      </c>
      <c r="L146" s="63">
        <v>0.57604</v>
      </c>
      <c r="M146" s="63">
        <v>6.9594000000000005</v>
      </c>
      <c r="N146" s="63">
        <v>0.57602999999999993</v>
      </c>
      <c r="O146" s="63">
        <v>6.9547999999999996</v>
      </c>
    </row>
    <row r="147" spans="2:15" x14ac:dyDescent="0.25">
      <c r="B147" s="63" t="str">
        <f t="shared" si="2"/>
        <v>DCA0.000010.001</v>
      </c>
      <c r="C147" s="63" t="s">
        <v>102</v>
      </c>
      <c r="D147" s="63">
        <v>1E-3</v>
      </c>
      <c r="E147" s="63">
        <v>0.01</v>
      </c>
      <c r="F147" s="63">
        <v>1.0000000000000001E-5</v>
      </c>
      <c r="G147" s="63" t="s">
        <v>24</v>
      </c>
      <c r="H147" s="63" t="s">
        <v>22</v>
      </c>
      <c r="L147" s="63">
        <v>5.7733999999999996</v>
      </c>
      <c r="M147" s="63">
        <v>0.74158999999999997</v>
      </c>
      <c r="N147" s="63">
        <v>5.7733999999999996</v>
      </c>
      <c r="O147" s="63">
        <v>0.73946000000000001</v>
      </c>
    </row>
    <row r="148" spans="2:15" x14ac:dyDescent="0.25">
      <c r="B148" s="63" t="str">
        <f t="shared" si="2"/>
        <v>DCA0.00010.001</v>
      </c>
      <c r="C148" s="63" t="s">
        <v>102</v>
      </c>
      <c r="D148" s="63">
        <v>1E-3</v>
      </c>
      <c r="E148" s="63">
        <v>0.01</v>
      </c>
      <c r="F148" s="63">
        <v>1E-4</v>
      </c>
      <c r="G148" s="63" t="s">
        <v>24</v>
      </c>
      <c r="H148" s="63" t="s">
        <v>22</v>
      </c>
      <c r="L148" s="63">
        <v>57.735999999999997</v>
      </c>
      <c r="M148" s="63">
        <v>7.4846999999999997E-2</v>
      </c>
      <c r="N148" s="63">
        <v>57.735999999999997</v>
      </c>
      <c r="O148" s="63">
        <v>7.3996000000000006E-2</v>
      </c>
    </row>
    <row r="149" spans="2:15" x14ac:dyDescent="0.25">
      <c r="B149" s="63" t="str">
        <f t="shared" si="2"/>
        <v>DCA0.0010.001</v>
      </c>
      <c r="C149" s="63" t="s">
        <v>102</v>
      </c>
      <c r="D149" s="63">
        <v>1E-3</v>
      </c>
      <c r="E149" s="63">
        <v>0.01</v>
      </c>
      <c r="F149" s="63">
        <v>1E-3</v>
      </c>
      <c r="G149" s="63" t="s">
        <v>24</v>
      </c>
      <c r="H149" s="63" t="s">
        <v>22</v>
      </c>
      <c r="L149" s="63">
        <v>577.36</v>
      </c>
      <c r="M149" s="63">
        <v>7.7401999999999992E-3</v>
      </c>
      <c r="N149" s="63">
        <v>577.36</v>
      </c>
      <c r="O149" s="63">
        <v>7.3996000000000001E-3</v>
      </c>
    </row>
    <row r="150" spans="2:15" x14ac:dyDescent="0.25">
      <c r="B150" s="63" t="str">
        <f t="shared" si="2"/>
        <v>DCA0.00000010.01</v>
      </c>
      <c r="C150" s="63" t="s">
        <v>102</v>
      </c>
      <c r="D150" s="63">
        <v>0.01</v>
      </c>
      <c r="E150" s="63">
        <v>0.1</v>
      </c>
      <c r="F150" s="63">
        <v>1.0000000000000001E-7</v>
      </c>
      <c r="G150" s="63" t="s">
        <v>24</v>
      </c>
      <c r="H150" s="63" t="s">
        <v>22</v>
      </c>
      <c r="L150" s="63">
        <v>0.63</v>
      </c>
      <c r="M150" s="63">
        <v>40</v>
      </c>
      <c r="N150" s="63">
        <v>0.57918000000000003</v>
      </c>
      <c r="O150" s="63">
        <v>40.421999999999997</v>
      </c>
    </row>
    <row r="151" spans="2:15" x14ac:dyDescent="0.25">
      <c r="B151" s="63" t="str">
        <f t="shared" si="2"/>
        <v>DCA0.0000010.01</v>
      </c>
      <c r="C151" s="63" t="s">
        <v>102</v>
      </c>
      <c r="D151" s="63">
        <v>0.01</v>
      </c>
      <c r="E151" s="63">
        <v>0.1</v>
      </c>
      <c r="F151" s="63">
        <v>9.9999999999999995E-7</v>
      </c>
      <c r="G151" s="63" t="s">
        <v>24</v>
      </c>
      <c r="H151" s="63" t="s">
        <v>22</v>
      </c>
      <c r="L151" s="63">
        <v>0.75012000000000001</v>
      </c>
      <c r="M151" s="63">
        <v>39.08</v>
      </c>
      <c r="N151" s="63">
        <v>0.74802999999999997</v>
      </c>
      <c r="O151" s="63">
        <v>39.088999999999999</v>
      </c>
    </row>
    <row r="152" spans="2:15" x14ac:dyDescent="0.25">
      <c r="B152" s="63" t="str">
        <f t="shared" si="2"/>
        <v>DCA0.000010.01</v>
      </c>
      <c r="C152" s="63" t="s">
        <v>102</v>
      </c>
      <c r="D152" s="63">
        <v>0.01</v>
      </c>
      <c r="E152" s="63">
        <v>0.1</v>
      </c>
      <c r="F152" s="63">
        <v>1.0000000000000001E-5</v>
      </c>
      <c r="G152" s="63" t="s">
        <v>24</v>
      </c>
      <c r="H152" s="63" t="s">
        <v>22</v>
      </c>
      <c r="L152" s="63">
        <v>5.6867999999999999</v>
      </c>
      <c r="M152" s="63">
        <v>17.113</v>
      </c>
      <c r="N152" s="63">
        <v>5.6854999999999993</v>
      </c>
      <c r="O152" s="63">
        <v>17.097000000000001</v>
      </c>
    </row>
    <row r="153" spans="2:15" x14ac:dyDescent="0.25">
      <c r="B153" s="63" t="str">
        <f t="shared" si="2"/>
        <v>DCA0.00010.01</v>
      </c>
      <c r="C153" s="63" t="s">
        <v>102</v>
      </c>
      <c r="D153" s="63">
        <v>0.01</v>
      </c>
      <c r="E153" s="63">
        <v>0.1</v>
      </c>
      <c r="F153" s="63">
        <v>1E-4</v>
      </c>
      <c r="G153" s="63" t="s">
        <v>24</v>
      </c>
      <c r="H153" s="63" t="s">
        <v>22</v>
      </c>
      <c r="L153" s="63">
        <v>57.724999999999994</v>
      </c>
      <c r="M153" s="63">
        <v>1.9686999999999999</v>
      </c>
      <c r="N153" s="63">
        <v>57.723999999999997</v>
      </c>
      <c r="O153" s="63">
        <v>1.9586999999999999</v>
      </c>
    </row>
    <row r="154" spans="2:15" x14ac:dyDescent="0.25">
      <c r="B154" s="63" t="str">
        <f t="shared" si="2"/>
        <v>DCA0.0010.01</v>
      </c>
      <c r="C154" s="63" t="s">
        <v>102</v>
      </c>
      <c r="D154" s="63">
        <v>0.01</v>
      </c>
      <c r="E154" s="63">
        <v>0.1</v>
      </c>
      <c r="F154" s="63">
        <v>1E-3</v>
      </c>
      <c r="G154" s="63" t="s">
        <v>24</v>
      </c>
      <c r="H154" s="63" t="s">
        <v>22</v>
      </c>
      <c r="L154" s="63">
        <v>577.35</v>
      </c>
      <c r="M154" s="63">
        <v>0.20021</v>
      </c>
      <c r="N154" s="63">
        <v>577.35</v>
      </c>
      <c r="O154" s="63">
        <v>0.19619999999999999</v>
      </c>
    </row>
    <row r="155" spans="2:15" x14ac:dyDescent="0.25">
      <c r="B155" s="63" t="str">
        <f t="shared" si="2"/>
        <v>DCA0.010.01</v>
      </c>
      <c r="C155" s="63" t="s">
        <v>102</v>
      </c>
      <c r="D155" s="63">
        <v>0.01</v>
      </c>
      <c r="E155" s="63">
        <v>0.1</v>
      </c>
      <c r="F155" s="63">
        <v>0.01</v>
      </c>
      <c r="G155" s="63" t="s">
        <v>24</v>
      </c>
      <c r="H155" s="63" t="s">
        <v>22</v>
      </c>
      <c r="L155" s="63">
        <v>5773.6</v>
      </c>
      <c r="M155" s="63">
        <v>2.1225000000000001E-2</v>
      </c>
      <c r="N155" s="63">
        <v>5773.6</v>
      </c>
      <c r="O155" s="63">
        <v>1.9619999999999999E-2</v>
      </c>
    </row>
    <row r="156" spans="2:15" x14ac:dyDescent="0.25">
      <c r="B156" s="63" t="str">
        <f t="shared" si="2"/>
        <v>DCA0.0000010.1</v>
      </c>
      <c r="C156" s="63" t="s">
        <v>102</v>
      </c>
      <c r="D156" s="63">
        <v>0.1</v>
      </c>
      <c r="E156" s="63">
        <v>1</v>
      </c>
      <c r="F156" s="63">
        <v>9.9999999999999995E-7</v>
      </c>
      <c r="G156" s="63" t="s">
        <v>24</v>
      </c>
      <c r="H156" s="63" t="s">
        <v>22</v>
      </c>
      <c r="L156" s="63">
        <v>12</v>
      </c>
      <c r="M156" s="63">
        <v>130</v>
      </c>
      <c r="N156" s="63">
        <v>11.555999999999999</v>
      </c>
      <c r="O156" s="63">
        <v>127.03999999999999</v>
      </c>
    </row>
    <row r="157" spans="2:15" x14ac:dyDescent="0.25">
      <c r="B157" s="63" t="str">
        <f t="shared" si="2"/>
        <v>DCA0.000010.1</v>
      </c>
      <c r="C157" s="63" t="s">
        <v>102</v>
      </c>
      <c r="D157" s="63">
        <v>0.1</v>
      </c>
      <c r="E157" s="63">
        <v>1</v>
      </c>
      <c r="F157" s="63">
        <v>1.0000000000000001E-5</v>
      </c>
      <c r="G157" s="63" t="s">
        <v>24</v>
      </c>
      <c r="H157" s="63" t="s">
        <v>22</v>
      </c>
      <c r="L157" s="63">
        <v>12</v>
      </c>
      <c r="M157" s="63">
        <v>130</v>
      </c>
      <c r="N157" s="63">
        <v>12.285</v>
      </c>
      <c r="O157" s="63">
        <v>126.42999999999999</v>
      </c>
    </row>
    <row r="158" spans="2:15" x14ac:dyDescent="0.25">
      <c r="B158" s="63" t="str">
        <f t="shared" si="2"/>
        <v>DCA0.00010.1</v>
      </c>
      <c r="C158" s="63" t="s">
        <v>102</v>
      </c>
      <c r="D158" s="63">
        <v>0.1</v>
      </c>
      <c r="E158" s="63">
        <v>1</v>
      </c>
      <c r="F158" s="63">
        <v>1E-4</v>
      </c>
      <c r="G158" s="63" t="s">
        <v>24</v>
      </c>
      <c r="H158" s="63" t="s">
        <v>22</v>
      </c>
      <c r="L158" s="63">
        <v>52.912999999999997</v>
      </c>
      <c r="M158" s="63">
        <v>97.22699999999999</v>
      </c>
      <c r="N158" s="63">
        <v>52.897999999999996</v>
      </c>
      <c r="O158" s="63">
        <v>97.24199999999999</v>
      </c>
    </row>
    <row r="159" spans="2:15" x14ac:dyDescent="0.25">
      <c r="B159" s="63" t="str">
        <f t="shared" si="2"/>
        <v>DCA0.0010.1</v>
      </c>
      <c r="C159" s="63" t="s">
        <v>102</v>
      </c>
      <c r="D159" s="63">
        <v>0.1</v>
      </c>
      <c r="E159" s="63">
        <v>1</v>
      </c>
      <c r="F159" s="63">
        <v>1E-3</v>
      </c>
      <c r="G159" s="63" t="s">
        <v>24</v>
      </c>
      <c r="H159" s="63" t="s">
        <v>22</v>
      </c>
      <c r="L159" s="63">
        <v>576.11</v>
      </c>
      <c r="M159" s="63">
        <v>17.652000000000001</v>
      </c>
      <c r="N159" s="63">
        <v>576.1</v>
      </c>
      <c r="O159" s="63">
        <v>17.659000000000002</v>
      </c>
    </row>
    <row r="160" spans="2:15" x14ac:dyDescent="0.25">
      <c r="B160" s="63" t="str">
        <f t="shared" si="2"/>
        <v>DCA0.010.1</v>
      </c>
      <c r="C160" s="63" t="s">
        <v>102</v>
      </c>
      <c r="D160" s="63">
        <v>0.1</v>
      </c>
      <c r="E160" s="63">
        <v>1</v>
      </c>
      <c r="F160" s="63">
        <v>0.01</v>
      </c>
      <c r="G160" s="63" t="s">
        <v>24</v>
      </c>
      <c r="H160" s="63" t="s">
        <v>22</v>
      </c>
      <c r="L160" s="63">
        <v>5773.4000000000005</v>
      </c>
      <c r="M160" s="63">
        <v>1.7888999999999999</v>
      </c>
      <c r="N160" s="63">
        <v>5773.4000000000005</v>
      </c>
      <c r="O160" s="63">
        <v>1.7914999999999999</v>
      </c>
    </row>
    <row r="161" spans="2:15" x14ac:dyDescent="0.25">
      <c r="B161" s="63" t="str">
        <f t="shared" si="2"/>
        <v>DCA0.10.1</v>
      </c>
      <c r="C161" s="63" t="s">
        <v>102</v>
      </c>
      <c r="D161" s="63">
        <v>0.1</v>
      </c>
      <c r="E161" s="63">
        <v>1</v>
      </c>
      <c r="F161" s="63">
        <v>0.1</v>
      </c>
      <c r="G161" s="63" t="s">
        <v>24</v>
      </c>
      <c r="H161" s="63" t="s">
        <v>22</v>
      </c>
      <c r="L161" s="63">
        <v>57736</v>
      </c>
      <c r="M161" s="63">
        <v>0.17812</v>
      </c>
      <c r="N161" s="63">
        <v>57735</v>
      </c>
      <c r="O161" s="63">
        <v>0.17917</v>
      </c>
    </row>
    <row r="162" spans="2:15" x14ac:dyDescent="0.25">
      <c r="B162" s="63" t="str">
        <f t="shared" si="2"/>
        <v>DCA0.000011</v>
      </c>
      <c r="C162" s="63" t="s">
        <v>102</v>
      </c>
      <c r="D162" s="63">
        <v>1</v>
      </c>
      <c r="E162" s="63">
        <v>20</v>
      </c>
      <c r="F162" s="63">
        <v>1.0000000000000001E-5</v>
      </c>
      <c r="G162" s="63" t="s">
        <v>24</v>
      </c>
      <c r="H162" s="63" t="s">
        <v>23</v>
      </c>
      <c r="L162" s="63">
        <v>8.6E-3</v>
      </c>
      <c r="M162" s="63">
        <v>0.06</v>
      </c>
      <c r="N162" s="63">
        <v>8.4999999999999989E-3</v>
      </c>
      <c r="O162" s="63">
        <v>5.9957999999999997E-2</v>
      </c>
    </row>
    <row r="163" spans="2:15" x14ac:dyDescent="0.25">
      <c r="B163" s="63" t="str">
        <f t="shared" si="2"/>
        <v>DCA0.00011</v>
      </c>
      <c r="C163" s="63" t="s">
        <v>102</v>
      </c>
      <c r="D163" s="63">
        <v>1</v>
      </c>
      <c r="E163" s="63">
        <v>20</v>
      </c>
      <c r="F163" s="63">
        <v>1E-4</v>
      </c>
      <c r="G163" s="63" t="s">
        <v>24</v>
      </c>
      <c r="H163" s="63" t="s">
        <v>23</v>
      </c>
      <c r="L163" s="63">
        <v>3.0481000000000001E-2</v>
      </c>
      <c r="M163" s="63">
        <v>5.8930000000000003E-2</v>
      </c>
      <c r="N163" s="63">
        <v>3.0432000000000001E-2</v>
      </c>
      <c r="O163" s="63">
        <v>5.8929000000000002E-2</v>
      </c>
    </row>
    <row r="164" spans="2:15" x14ac:dyDescent="0.25">
      <c r="B164" s="63" t="str">
        <f t="shared" si="2"/>
        <v>DCA0.0011</v>
      </c>
      <c r="C164" s="63" t="s">
        <v>102</v>
      </c>
      <c r="D164" s="63">
        <v>1</v>
      </c>
      <c r="E164" s="63">
        <v>20</v>
      </c>
      <c r="F164" s="63">
        <v>1E-3</v>
      </c>
      <c r="G164" s="63" t="s">
        <v>24</v>
      </c>
      <c r="H164" s="63" t="s">
        <v>23</v>
      </c>
      <c r="L164" s="63">
        <v>0.54153999999999991</v>
      </c>
      <c r="M164" s="63">
        <v>3.9863000000000003E-2</v>
      </c>
      <c r="N164" s="63">
        <v>0.54152</v>
      </c>
      <c r="O164" s="63">
        <v>3.9851999999999999E-2</v>
      </c>
    </row>
    <row r="165" spans="2:15" x14ac:dyDescent="0.25">
      <c r="B165" s="63" t="str">
        <f t="shared" si="2"/>
        <v>DCA0.011</v>
      </c>
      <c r="C165" s="63" t="s">
        <v>102</v>
      </c>
      <c r="D165" s="63">
        <v>1</v>
      </c>
      <c r="E165" s="63">
        <v>20</v>
      </c>
      <c r="F165" s="63">
        <v>0.01</v>
      </c>
      <c r="G165" s="63" t="s">
        <v>24</v>
      </c>
      <c r="H165" s="63" t="s">
        <v>23</v>
      </c>
      <c r="L165" s="63">
        <v>5.7673999999999994</v>
      </c>
      <c r="M165" s="63">
        <v>6.5662000000000003E-3</v>
      </c>
      <c r="N165" s="63">
        <v>5.7673999999999994</v>
      </c>
      <c r="O165" s="63">
        <v>6.5550000000000001E-3</v>
      </c>
    </row>
    <row r="166" spans="2:15" x14ac:dyDescent="0.25">
      <c r="B166" s="63" t="str">
        <f t="shared" si="2"/>
        <v>DCA0.11</v>
      </c>
      <c r="C166" s="63" t="s">
        <v>102</v>
      </c>
      <c r="D166" s="63">
        <v>1</v>
      </c>
      <c r="E166" s="63">
        <v>20</v>
      </c>
      <c r="F166" s="63">
        <v>0.1</v>
      </c>
      <c r="G166" s="63" t="s">
        <v>24</v>
      </c>
      <c r="H166" s="63" t="s">
        <v>23</v>
      </c>
      <c r="L166" s="63">
        <v>57.734999999999999</v>
      </c>
      <c r="M166" s="63">
        <v>6.6713000000000005E-4</v>
      </c>
      <c r="N166" s="63">
        <v>57.734999999999999</v>
      </c>
      <c r="O166" s="63">
        <v>6.6253999999999998E-4</v>
      </c>
    </row>
    <row r="167" spans="2:15" x14ac:dyDescent="0.25">
      <c r="B167" s="63" t="str">
        <f t="shared" si="2"/>
        <v>DCA11</v>
      </c>
      <c r="C167" s="63" t="s">
        <v>102</v>
      </c>
      <c r="D167" s="63">
        <v>1</v>
      </c>
      <c r="E167" s="63">
        <v>20</v>
      </c>
      <c r="F167" s="63">
        <v>1</v>
      </c>
      <c r="G167" s="63" t="s">
        <v>24</v>
      </c>
      <c r="H167" s="63" t="s">
        <v>23</v>
      </c>
      <c r="L167" s="63">
        <v>577.36</v>
      </c>
      <c r="M167" s="63">
        <v>6.8096999999999995E-5</v>
      </c>
      <c r="N167" s="63">
        <v>577.35</v>
      </c>
      <c r="O167" s="63">
        <v>6.6260999999999995E-5</v>
      </c>
    </row>
    <row r="168" spans="2:15" x14ac:dyDescent="0.25">
      <c r="B168" s="63" t="str">
        <f t="shared" si="2"/>
        <v>Resistance0.000000010</v>
      </c>
      <c r="C168" s="63" t="s">
        <v>17</v>
      </c>
      <c r="D168" s="63">
        <v>0</v>
      </c>
      <c r="E168" s="63">
        <v>0.01</v>
      </c>
      <c r="F168" s="63">
        <v>1E-8</v>
      </c>
      <c r="G168" s="63" t="s">
        <v>106</v>
      </c>
      <c r="H168" s="63" t="s">
        <v>864</v>
      </c>
      <c r="L168" s="63">
        <v>62</v>
      </c>
      <c r="M168" s="63">
        <v>17000</v>
      </c>
      <c r="N168" s="63">
        <v>59.451000000000001</v>
      </c>
      <c r="O168" s="63">
        <v>17218</v>
      </c>
    </row>
    <row r="169" spans="2:15" x14ac:dyDescent="0.25">
      <c r="B169" s="63" t="str">
        <f t="shared" si="2"/>
        <v>Resistance0.00000010</v>
      </c>
      <c r="C169" s="63" t="s">
        <v>17</v>
      </c>
      <c r="D169" s="63">
        <v>0</v>
      </c>
      <c r="E169" s="63">
        <v>0.01</v>
      </c>
      <c r="F169" s="63">
        <v>1.0000000000000001E-7</v>
      </c>
      <c r="G169" s="63" t="s">
        <v>106</v>
      </c>
      <c r="H169" s="63" t="s">
        <v>864</v>
      </c>
      <c r="L169" s="63">
        <v>80.010000000000005</v>
      </c>
      <c r="M169" s="63">
        <v>15875</v>
      </c>
      <c r="N169" s="63">
        <v>79.930000000000007</v>
      </c>
      <c r="O169" s="63">
        <v>15872</v>
      </c>
    </row>
    <row r="170" spans="2:15" x14ac:dyDescent="0.25">
      <c r="B170" s="63" t="str">
        <f t="shared" si="2"/>
        <v>Resistance0.0000010</v>
      </c>
      <c r="C170" s="63" t="s">
        <v>17</v>
      </c>
      <c r="D170" s="63">
        <v>0</v>
      </c>
      <c r="E170" s="63">
        <v>0.01</v>
      </c>
      <c r="F170" s="63">
        <v>9.9999999999999995E-7</v>
      </c>
      <c r="G170" s="63" t="s">
        <v>106</v>
      </c>
      <c r="H170" s="63" t="s">
        <v>864</v>
      </c>
      <c r="L170" s="63">
        <v>578.03</v>
      </c>
      <c r="M170" s="63">
        <v>4420.0999999999995</v>
      </c>
      <c r="N170" s="63">
        <v>577.99</v>
      </c>
      <c r="O170" s="63">
        <v>4407.3</v>
      </c>
    </row>
    <row r="171" spans="2:15" x14ac:dyDescent="0.25">
      <c r="B171" s="63" t="str">
        <f t="shared" si="2"/>
        <v>Resistance0.000010</v>
      </c>
      <c r="C171" s="63" t="s">
        <v>17</v>
      </c>
      <c r="D171" s="63">
        <v>0</v>
      </c>
      <c r="E171" s="63">
        <v>0.01</v>
      </c>
      <c r="F171" s="63">
        <v>1.0000000000000001E-5</v>
      </c>
      <c r="G171" s="63" t="s">
        <v>106</v>
      </c>
      <c r="H171" s="63" t="s">
        <v>864</v>
      </c>
      <c r="L171" s="63">
        <v>5773.6</v>
      </c>
      <c r="M171" s="63">
        <v>465.18</v>
      </c>
      <c r="N171" s="63">
        <v>5773.6</v>
      </c>
      <c r="O171" s="63">
        <v>459.51</v>
      </c>
    </row>
    <row r="172" spans="2:15" x14ac:dyDescent="0.25">
      <c r="B172" s="63" t="str">
        <f t="shared" si="2"/>
        <v>Resistance0.00010</v>
      </c>
      <c r="C172" s="63" t="s">
        <v>17</v>
      </c>
      <c r="D172" s="63">
        <v>0</v>
      </c>
      <c r="E172" s="63">
        <v>0.01</v>
      </c>
      <c r="F172" s="63">
        <v>1E-4</v>
      </c>
      <c r="G172" s="63" t="s">
        <v>106</v>
      </c>
      <c r="H172" s="63" t="s">
        <v>864</v>
      </c>
      <c r="L172" s="63">
        <v>57736</v>
      </c>
      <c r="M172" s="63">
        <v>48.241999999999997</v>
      </c>
      <c r="N172" s="63">
        <v>57736</v>
      </c>
      <c r="O172" s="63">
        <v>45.970999999999997</v>
      </c>
    </row>
    <row r="173" spans="2:15" x14ac:dyDescent="0.25">
      <c r="B173" s="63" t="str">
        <f t="shared" si="2"/>
        <v>Resistance0.0010</v>
      </c>
      <c r="C173" s="63" t="s">
        <v>17</v>
      </c>
      <c r="D173" s="63">
        <v>0</v>
      </c>
      <c r="E173" s="63">
        <v>0.01</v>
      </c>
      <c r="F173" s="63">
        <v>1E-3</v>
      </c>
      <c r="G173" s="63" t="s">
        <v>106</v>
      </c>
      <c r="H173" s="63" t="s">
        <v>864</v>
      </c>
      <c r="L173" s="63">
        <v>577360</v>
      </c>
      <c r="M173" s="63">
        <v>5.5056000000000003</v>
      </c>
      <c r="N173" s="63">
        <v>577360</v>
      </c>
      <c r="O173" s="63">
        <v>4.5972</v>
      </c>
    </row>
    <row r="174" spans="2:15" x14ac:dyDescent="0.25">
      <c r="B174" s="63" t="str">
        <f t="shared" si="2"/>
        <v>Resistance0.000000010.01</v>
      </c>
      <c r="C174" s="63" t="s">
        <v>17</v>
      </c>
      <c r="D174" s="63">
        <v>0.01</v>
      </c>
      <c r="E174" s="63">
        <v>0.1</v>
      </c>
      <c r="F174" s="63">
        <v>1E-8</v>
      </c>
      <c r="G174" s="63" t="s">
        <v>106</v>
      </c>
      <c r="H174" s="63" t="s">
        <v>864</v>
      </c>
      <c r="L174" s="63">
        <v>580</v>
      </c>
      <c r="M174" s="63">
        <v>14000</v>
      </c>
      <c r="N174" s="63">
        <v>576.96</v>
      </c>
      <c r="O174" s="63">
        <v>13918</v>
      </c>
    </row>
    <row r="175" spans="2:15" x14ac:dyDescent="0.25">
      <c r="B175" s="63" t="str">
        <f t="shared" si="2"/>
        <v>Resistance0.00000010.01</v>
      </c>
      <c r="C175" s="63" t="s">
        <v>17</v>
      </c>
      <c r="D175" s="63">
        <v>0.01</v>
      </c>
      <c r="E175" s="63">
        <v>0.1</v>
      </c>
      <c r="F175" s="63">
        <v>1.0000000000000001E-7</v>
      </c>
      <c r="G175" s="63" t="s">
        <v>106</v>
      </c>
      <c r="H175" s="63" t="s">
        <v>864</v>
      </c>
      <c r="L175" s="63">
        <v>580</v>
      </c>
      <c r="M175" s="63">
        <v>13901</v>
      </c>
      <c r="N175" s="63">
        <v>579.48</v>
      </c>
      <c r="O175" s="63">
        <v>13901</v>
      </c>
    </row>
    <row r="176" spans="2:15" x14ac:dyDescent="0.25">
      <c r="B176" s="63" t="str">
        <f t="shared" si="2"/>
        <v>Resistance0.0000010.01</v>
      </c>
      <c r="C176" s="63" t="s">
        <v>17</v>
      </c>
      <c r="D176" s="63">
        <v>0.01</v>
      </c>
      <c r="E176" s="63">
        <v>0.1</v>
      </c>
      <c r="F176" s="63">
        <v>9.9999999999999995E-7</v>
      </c>
      <c r="G176" s="63" t="s">
        <v>106</v>
      </c>
      <c r="H176" s="63" t="s">
        <v>864</v>
      </c>
      <c r="L176" s="63">
        <v>794.26</v>
      </c>
      <c r="M176" s="63">
        <v>12575</v>
      </c>
      <c r="N176" s="63">
        <v>794.14</v>
      </c>
      <c r="O176" s="63">
        <v>12575</v>
      </c>
    </row>
    <row r="177" spans="2:15" x14ac:dyDescent="0.25">
      <c r="B177" s="63" t="str">
        <f t="shared" si="2"/>
        <v>Resistance0.000010.01</v>
      </c>
      <c r="C177" s="63" t="s">
        <v>17</v>
      </c>
      <c r="D177" s="63">
        <v>0.01</v>
      </c>
      <c r="E177" s="63">
        <v>0.1</v>
      </c>
      <c r="F177" s="63">
        <v>1.0000000000000001E-5</v>
      </c>
      <c r="G177" s="63" t="s">
        <v>106</v>
      </c>
      <c r="H177" s="63" t="s">
        <v>864</v>
      </c>
      <c r="L177" s="63">
        <v>5786.5</v>
      </c>
      <c r="M177" s="63">
        <v>3136.4</v>
      </c>
      <c r="N177" s="63">
        <v>5786.4000000000005</v>
      </c>
      <c r="O177" s="63">
        <v>3135.4</v>
      </c>
    </row>
    <row r="178" spans="2:15" x14ac:dyDescent="0.25">
      <c r="B178" s="63" t="str">
        <f t="shared" si="2"/>
        <v>Resistance0.00010.01</v>
      </c>
      <c r="C178" s="63" t="s">
        <v>17</v>
      </c>
      <c r="D178" s="63">
        <v>0.01</v>
      </c>
      <c r="E178" s="63">
        <v>0.1</v>
      </c>
      <c r="F178" s="63">
        <v>1E-4</v>
      </c>
      <c r="G178" s="63" t="s">
        <v>106</v>
      </c>
      <c r="H178" s="63" t="s">
        <v>864</v>
      </c>
      <c r="L178" s="63">
        <v>57737</v>
      </c>
      <c r="M178" s="63">
        <v>323.90999999999997</v>
      </c>
      <c r="N178" s="63">
        <v>57737</v>
      </c>
      <c r="O178" s="63">
        <v>323.5</v>
      </c>
    </row>
    <row r="179" spans="2:15" x14ac:dyDescent="0.25">
      <c r="B179" s="63" t="str">
        <f t="shared" si="2"/>
        <v>Resistance0.0010.01</v>
      </c>
      <c r="C179" s="63" t="s">
        <v>17</v>
      </c>
      <c r="D179" s="63">
        <v>0.01</v>
      </c>
      <c r="E179" s="63">
        <v>0.1</v>
      </c>
      <c r="F179" s="63">
        <v>1E-3</v>
      </c>
      <c r="G179" s="63" t="s">
        <v>106</v>
      </c>
      <c r="H179" s="63" t="s">
        <v>864</v>
      </c>
      <c r="L179" s="63">
        <v>577360</v>
      </c>
      <c r="M179" s="63">
        <v>32.524000000000001</v>
      </c>
      <c r="N179" s="63">
        <v>577350</v>
      </c>
      <c r="O179" s="63">
        <v>32.361000000000004</v>
      </c>
    </row>
    <row r="180" spans="2:15" x14ac:dyDescent="0.25">
      <c r="B180" s="63" t="str">
        <f t="shared" si="2"/>
        <v>Resistance0.00000010.1</v>
      </c>
      <c r="C180" s="63" t="s">
        <v>17</v>
      </c>
      <c r="D180" s="63">
        <v>0.1</v>
      </c>
      <c r="E180" s="63">
        <v>1</v>
      </c>
      <c r="F180" s="63">
        <v>1.0000000000000001E-7</v>
      </c>
      <c r="G180" s="63" t="s">
        <v>106</v>
      </c>
      <c r="H180" s="63" t="s">
        <v>864</v>
      </c>
      <c r="L180" s="63">
        <v>590</v>
      </c>
      <c r="M180" s="63">
        <v>12000</v>
      </c>
      <c r="N180" s="63">
        <v>585.52</v>
      </c>
      <c r="O180" s="63">
        <v>11553</v>
      </c>
    </row>
    <row r="181" spans="2:15" x14ac:dyDescent="0.25">
      <c r="B181" s="63" t="str">
        <f t="shared" si="2"/>
        <v>Resistance0.0000010.1</v>
      </c>
      <c r="C181" s="63" t="s">
        <v>17</v>
      </c>
      <c r="D181" s="63">
        <v>0.1</v>
      </c>
      <c r="E181" s="63">
        <v>1</v>
      </c>
      <c r="F181" s="63">
        <v>9.9999999999999995E-7</v>
      </c>
      <c r="G181" s="63" t="s">
        <v>106</v>
      </c>
      <c r="H181" s="63" t="s">
        <v>864</v>
      </c>
      <c r="L181" s="63">
        <v>638.42999999999995</v>
      </c>
      <c r="M181" s="63">
        <v>11952</v>
      </c>
      <c r="N181" s="63">
        <v>686.25</v>
      </c>
      <c r="O181" s="63">
        <v>11466</v>
      </c>
    </row>
    <row r="182" spans="2:15" x14ac:dyDescent="0.25">
      <c r="B182" s="63" t="str">
        <f t="shared" si="2"/>
        <v>Resistance0.000010.1</v>
      </c>
      <c r="C182" s="63" t="s">
        <v>17</v>
      </c>
      <c r="D182" s="63">
        <v>0.1</v>
      </c>
      <c r="E182" s="63">
        <v>1</v>
      </c>
      <c r="F182" s="63">
        <v>1.0000000000000001E-5</v>
      </c>
      <c r="G182" s="63" t="s">
        <v>106</v>
      </c>
      <c r="H182" s="63" t="s">
        <v>864</v>
      </c>
      <c r="L182" s="63">
        <v>5207.3</v>
      </c>
      <c r="M182" s="63">
        <v>8235.9000000000015</v>
      </c>
      <c r="N182" s="63">
        <v>5206.4000000000005</v>
      </c>
      <c r="O182" s="63">
        <v>8235.0999999999985</v>
      </c>
    </row>
    <row r="183" spans="2:15" x14ac:dyDescent="0.25">
      <c r="B183" s="63" t="str">
        <f t="shared" si="2"/>
        <v>Resistance0.00010.1</v>
      </c>
      <c r="C183" s="63" t="s">
        <v>17</v>
      </c>
      <c r="D183" s="63">
        <v>0.1</v>
      </c>
      <c r="E183" s="63">
        <v>1</v>
      </c>
      <c r="F183" s="63">
        <v>1E-4</v>
      </c>
      <c r="G183" s="63" t="s">
        <v>106</v>
      </c>
      <c r="H183" s="63" t="s">
        <v>864</v>
      </c>
      <c r="L183" s="63">
        <v>57625</v>
      </c>
      <c r="M183" s="63">
        <v>1374.6000000000001</v>
      </c>
      <c r="N183" s="63">
        <v>57624</v>
      </c>
      <c r="O183" s="63">
        <v>1373.3</v>
      </c>
    </row>
    <row r="184" spans="2:15" x14ac:dyDescent="0.25">
      <c r="B184" s="63" t="str">
        <f t="shared" si="2"/>
        <v>Resistance0.0010.1</v>
      </c>
      <c r="C184" s="63" t="s">
        <v>17</v>
      </c>
      <c r="D184" s="63">
        <v>0.1</v>
      </c>
      <c r="E184" s="63">
        <v>1</v>
      </c>
      <c r="F184" s="63">
        <v>1E-3</v>
      </c>
      <c r="G184" s="63" t="s">
        <v>106</v>
      </c>
      <c r="H184" s="63" t="s">
        <v>864</v>
      </c>
      <c r="L184" s="63">
        <v>577340</v>
      </c>
      <c r="M184" s="63">
        <v>139.35</v>
      </c>
      <c r="N184" s="63">
        <v>577340</v>
      </c>
      <c r="O184" s="63">
        <v>138.85</v>
      </c>
    </row>
    <row r="185" spans="2:15" x14ac:dyDescent="0.25">
      <c r="B185" s="63" t="str">
        <f t="shared" si="2"/>
        <v>Resistance0.010.1</v>
      </c>
      <c r="C185" s="63" t="s">
        <v>17</v>
      </c>
      <c r="D185" s="63">
        <v>0.1</v>
      </c>
      <c r="E185" s="63">
        <v>1</v>
      </c>
      <c r="F185" s="63">
        <v>0.01</v>
      </c>
      <c r="G185" s="63" t="s">
        <v>106</v>
      </c>
      <c r="H185" s="63" t="s">
        <v>864</v>
      </c>
      <c r="L185" s="63">
        <v>5773600</v>
      </c>
      <c r="M185" s="63">
        <v>14.086</v>
      </c>
      <c r="N185" s="63">
        <v>5773500</v>
      </c>
      <c r="O185" s="63">
        <v>13.887</v>
      </c>
    </row>
    <row r="186" spans="2:15" x14ac:dyDescent="0.25">
      <c r="B186" s="63" t="str">
        <f t="shared" si="2"/>
        <v>Resistance0.0000011</v>
      </c>
      <c r="C186" s="63" t="s">
        <v>17</v>
      </c>
      <c r="D186" s="63">
        <v>1</v>
      </c>
      <c r="E186" s="63">
        <v>10</v>
      </c>
      <c r="F186" s="63">
        <v>9.9999999999999995E-7</v>
      </c>
      <c r="G186" s="63" t="s">
        <v>106</v>
      </c>
      <c r="H186" s="63" t="s">
        <v>104</v>
      </c>
      <c r="L186" s="63">
        <v>5.9</v>
      </c>
      <c r="M186" s="63">
        <v>12</v>
      </c>
      <c r="N186" s="63">
        <v>5.8026999999999997</v>
      </c>
      <c r="O186" s="63">
        <v>11.551</v>
      </c>
    </row>
    <row r="187" spans="2:15" x14ac:dyDescent="0.25">
      <c r="B187" s="63" t="str">
        <f t="shared" si="2"/>
        <v>Resistance0.000011</v>
      </c>
      <c r="C187" s="63" t="s">
        <v>17</v>
      </c>
      <c r="D187" s="63">
        <v>1</v>
      </c>
      <c r="E187" s="63">
        <v>10</v>
      </c>
      <c r="F187" s="63">
        <v>1.0000000000000001E-5</v>
      </c>
      <c r="G187" s="63" t="s">
        <v>106</v>
      </c>
      <c r="H187" s="63" t="s">
        <v>104</v>
      </c>
      <c r="L187" s="63">
        <v>6.3321999999999994</v>
      </c>
      <c r="M187" s="63">
        <v>11.957000000000001</v>
      </c>
      <c r="N187" s="63">
        <v>6.8125999999999998</v>
      </c>
      <c r="O187" s="63">
        <v>11.464</v>
      </c>
    </row>
    <row r="188" spans="2:15" x14ac:dyDescent="0.25">
      <c r="B188" s="63" t="str">
        <f t="shared" si="2"/>
        <v>Resistance0.00011</v>
      </c>
      <c r="C188" s="63" t="s">
        <v>17</v>
      </c>
      <c r="D188" s="63">
        <v>1</v>
      </c>
      <c r="E188" s="63">
        <v>10</v>
      </c>
      <c r="F188" s="63">
        <v>1E-4</v>
      </c>
      <c r="G188" s="63" t="s">
        <v>106</v>
      </c>
      <c r="H188" s="63" t="s">
        <v>104</v>
      </c>
      <c r="L188" s="63">
        <v>52.067999999999998</v>
      </c>
      <c r="M188" s="63">
        <v>8.2303999999999995</v>
      </c>
      <c r="N188" s="63">
        <v>52.053999999999995</v>
      </c>
      <c r="O188" s="63">
        <v>8.2295999999999996</v>
      </c>
    </row>
    <row r="189" spans="2:15" x14ac:dyDescent="0.25">
      <c r="B189" s="63" t="str">
        <f t="shared" si="2"/>
        <v>Resistance0.0011</v>
      </c>
      <c r="C189" s="63" t="s">
        <v>17</v>
      </c>
      <c r="D189" s="63">
        <v>1</v>
      </c>
      <c r="E189" s="63">
        <v>10</v>
      </c>
      <c r="F189" s="63">
        <v>1E-3</v>
      </c>
      <c r="G189" s="63" t="s">
        <v>106</v>
      </c>
      <c r="H189" s="63" t="s">
        <v>104</v>
      </c>
      <c r="L189" s="63">
        <v>576.25</v>
      </c>
      <c r="M189" s="63">
        <v>1.3734</v>
      </c>
      <c r="N189" s="63">
        <v>576.24</v>
      </c>
      <c r="O189" s="63">
        <v>1.3718999999999999</v>
      </c>
    </row>
    <row r="190" spans="2:15" x14ac:dyDescent="0.25">
      <c r="B190" s="63" t="str">
        <f t="shared" si="2"/>
        <v>Resistance0.011</v>
      </c>
      <c r="C190" s="63" t="s">
        <v>17</v>
      </c>
      <c r="D190" s="63">
        <v>1</v>
      </c>
      <c r="E190" s="63">
        <v>10</v>
      </c>
      <c r="F190" s="63">
        <v>0.01</v>
      </c>
      <c r="G190" s="63" t="s">
        <v>106</v>
      </c>
      <c r="H190" s="63" t="s">
        <v>104</v>
      </c>
      <c r="L190" s="63">
        <v>5773.4000000000005</v>
      </c>
      <c r="M190" s="63">
        <v>0.13935</v>
      </c>
      <c r="N190" s="63">
        <v>5773.4000000000005</v>
      </c>
      <c r="O190" s="63">
        <v>0.13869999999999999</v>
      </c>
    </row>
    <row r="191" spans="2:15" x14ac:dyDescent="0.25">
      <c r="B191" s="63" t="str">
        <f t="shared" si="2"/>
        <v>Resistance0.11</v>
      </c>
      <c r="C191" s="63" t="s">
        <v>17</v>
      </c>
      <c r="D191" s="63">
        <v>1</v>
      </c>
      <c r="E191" s="63">
        <v>10</v>
      </c>
      <c r="F191" s="63">
        <v>0.1</v>
      </c>
      <c r="G191" s="63" t="s">
        <v>106</v>
      </c>
      <c r="H191" s="63" t="s">
        <v>104</v>
      </c>
      <c r="L191" s="63">
        <v>57736</v>
      </c>
      <c r="M191" s="63">
        <v>1.4132E-2</v>
      </c>
      <c r="N191" s="63">
        <v>57735</v>
      </c>
      <c r="O191" s="63">
        <v>1.3872000000000001E-2</v>
      </c>
    </row>
    <row r="192" spans="2:15" x14ac:dyDescent="0.25">
      <c r="B192" s="63" t="str">
        <f t="shared" si="2"/>
        <v>Resistance0.0000110</v>
      </c>
      <c r="C192" s="63" t="s">
        <v>17</v>
      </c>
      <c r="D192" s="63">
        <v>10</v>
      </c>
      <c r="E192" s="63">
        <v>100</v>
      </c>
      <c r="F192" s="63">
        <v>1.0000000000000001E-5</v>
      </c>
      <c r="G192" s="63" t="s">
        <v>106</v>
      </c>
      <c r="H192" s="63" t="s">
        <v>104</v>
      </c>
      <c r="L192" s="63">
        <v>58</v>
      </c>
      <c r="M192" s="63">
        <v>12</v>
      </c>
      <c r="N192" s="63">
        <v>57.628</v>
      </c>
      <c r="O192" s="63">
        <v>11.584</v>
      </c>
    </row>
    <row r="193" spans="2:15" x14ac:dyDescent="0.25">
      <c r="B193" s="63" t="str">
        <f t="shared" si="2"/>
        <v>Resistance0.000110</v>
      </c>
      <c r="C193" s="63" t="s">
        <v>17</v>
      </c>
      <c r="D193" s="63">
        <v>10</v>
      </c>
      <c r="E193" s="63">
        <v>100</v>
      </c>
      <c r="F193" s="63">
        <v>1E-4</v>
      </c>
      <c r="G193" s="63" t="s">
        <v>106</v>
      </c>
      <c r="H193" s="63" t="s">
        <v>104</v>
      </c>
      <c r="L193" s="63">
        <v>63.381999999999998</v>
      </c>
      <c r="M193" s="63">
        <v>11.946</v>
      </c>
      <c r="N193" s="63">
        <v>67.785000000000011</v>
      </c>
      <c r="O193" s="63">
        <v>11.496</v>
      </c>
    </row>
    <row r="194" spans="2:15" x14ac:dyDescent="0.25">
      <c r="B194" s="63" t="str">
        <f t="shared" si="2"/>
        <v>Resistance0.00110</v>
      </c>
      <c r="C194" s="63" t="s">
        <v>17</v>
      </c>
      <c r="D194" s="63">
        <v>10</v>
      </c>
      <c r="E194" s="63">
        <v>100</v>
      </c>
      <c r="F194" s="63">
        <v>1E-3</v>
      </c>
      <c r="G194" s="63" t="s">
        <v>106</v>
      </c>
      <c r="H194" s="63" t="s">
        <v>104</v>
      </c>
      <c r="L194" s="63">
        <v>520.37</v>
      </c>
      <c r="M194" s="63">
        <v>8.2597000000000005</v>
      </c>
      <c r="N194" s="63">
        <v>520.23</v>
      </c>
      <c r="O194" s="63">
        <v>8.2589000000000006</v>
      </c>
    </row>
    <row r="195" spans="2:15" x14ac:dyDescent="0.25">
      <c r="B195" s="63" t="str">
        <f t="shared" si="2"/>
        <v>Resistance0.0110</v>
      </c>
      <c r="C195" s="63" t="s">
        <v>17</v>
      </c>
      <c r="D195" s="63">
        <v>10</v>
      </c>
      <c r="E195" s="63">
        <v>100</v>
      </c>
      <c r="F195" s="63">
        <v>0.01</v>
      </c>
      <c r="G195" s="63" t="s">
        <v>106</v>
      </c>
      <c r="H195" s="63" t="s">
        <v>104</v>
      </c>
      <c r="L195" s="63">
        <v>5762.4000000000005</v>
      </c>
      <c r="M195" s="63">
        <v>1.3801000000000001</v>
      </c>
      <c r="N195" s="63">
        <v>5762.4000000000005</v>
      </c>
      <c r="O195" s="63">
        <v>1.3785000000000001</v>
      </c>
    </row>
    <row r="196" spans="2:15" x14ac:dyDescent="0.25">
      <c r="B196" s="63" t="str">
        <f t="shared" si="2"/>
        <v>Resistance0.110</v>
      </c>
      <c r="C196" s="63" t="s">
        <v>17</v>
      </c>
      <c r="D196" s="63">
        <v>10</v>
      </c>
      <c r="E196" s="63">
        <v>100</v>
      </c>
      <c r="F196" s="63">
        <v>0.1</v>
      </c>
      <c r="G196" s="63" t="s">
        <v>106</v>
      </c>
      <c r="H196" s="63" t="s">
        <v>104</v>
      </c>
      <c r="L196" s="63">
        <v>57734</v>
      </c>
      <c r="M196" s="63">
        <v>0.14002999999999999</v>
      </c>
      <c r="N196" s="63">
        <v>57734</v>
      </c>
      <c r="O196" s="63">
        <v>0.13938</v>
      </c>
    </row>
    <row r="197" spans="2:15" x14ac:dyDescent="0.25">
      <c r="B197" s="63" t="str">
        <f t="shared" ref="B197:B221" si="3">CONCATENATE(C197,F197,D197)</f>
        <v>Resistance110</v>
      </c>
      <c r="C197" s="63" t="s">
        <v>17</v>
      </c>
      <c r="D197" s="63">
        <v>10</v>
      </c>
      <c r="E197" s="63">
        <v>100</v>
      </c>
      <c r="F197" s="63">
        <v>1</v>
      </c>
      <c r="G197" s="63" t="s">
        <v>106</v>
      </c>
      <c r="H197" s="63" t="s">
        <v>104</v>
      </c>
      <c r="L197" s="63">
        <v>577360</v>
      </c>
      <c r="M197" s="63">
        <v>1.4200000000000001E-2</v>
      </c>
      <c r="N197" s="63">
        <v>577350</v>
      </c>
      <c r="O197" s="63">
        <v>1.3939999999999999E-2</v>
      </c>
    </row>
    <row r="198" spans="2:15" x14ac:dyDescent="0.25">
      <c r="B198" s="63" t="str">
        <f t="shared" si="3"/>
        <v>Resistance0.0001100</v>
      </c>
      <c r="C198" s="63" t="s">
        <v>17</v>
      </c>
      <c r="D198" s="63">
        <v>100</v>
      </c>
      <c r="E198" s="63">
        <v>1000</v>
      </c>
      <c r="F198" s="63">
        <v>1E-4</v>
      </c>
      <c r="G198" s="63" t="s">
        <v>106</v>
      </c>
      <c r="H198" s="63" t="s">
        <v>105</v>
      </c>
      <c r="L198" s="63">
        <v>2.2999999999999998</v>
      </c>
      <c r="M198" s="63">
        <v>1.7999999999999999E-2</v>
      </c>
      <c r="N198" s="63">
        <v>2.2863000000000002</v>
      </c>
      <c r="O198" s="63">
        <v>1.7572000000000001E-2</v>
      </c>
    </row>
    <row r="199" spans="2:15" x14ac:dyDescent="0.25">
      <c r="B199" s="63" t="str">
        <f t="shared" si="3"/>
        <v>Resistance0.001100</v>
      </c>
      <c r="C199" s="63" t="s">
        <v>17</v>
      </c>
      <c r="D199" s="63">
        <v>100</v>
      </c>
      <c r="E199" s="63">
        <v>1000</v>
      </c>
      <c r="F199" s="63">
        <v>1E-3</v>
      </c>
      <c r="G199" s="63" t="s">
        <v>106</v>
      </c>
      <c r="H199" s="63" t="s">
        <v>105</v>
      </c>
      <c r="L199" s="63">
        <v>2.2999999999999998</v>
      </c>
      <c r="M199" s="63">
        <v>1.7999999999999999E-2</v>
      </c>
      <c r="N199" s="63">
        <v>2.3305000000000002</v>
      </c>
      <c r="O199" s="63">
        <v>1.7536E-2</v>
      </c>
    </row>
    <row r="200" spans="2:15" x14ac:dyDescent="0.25">
      <c r="B200" s="63" t="str">
        <f t="shared" si="3"/>
        <v>Resistance0.01100</v>
      </c>
      <c r="C200" s="63" t="s">
        <v>17</v>
      </c>
      <c r="D200" s="63">
        <v>100</v>
      </c>
      <c r="E200" s="63">
        <v>1000</v>
      </c>
      <c r="F200" s="63">
        <v>0.01</v>
      </c>
      <c r="G200" s="63" t="s">
        <v>106</v>
      </c>
      <c r="H200" s="63" t="s">
        <v>105</v>
      </c>
      <c r="L200" s="63">
        <v>5.5381</v>
      </c>
      <c r="M200" s="63">
        <v>1.5146E-2</v>
      </c>
      <c r="N200" s="63">
        <v>5.5336999999999996</v>
      </c>
      <c r="O200" s="63">
        <v>1.5147000000000001E-2</v>
      </c>
    </row>
    <row r="201" spans="2:15" x14ac:dyDescent="0.25">
      <c r="B201" s="63" t="str">
        <f t="shared" si="3"/>
        <v>Resistance0.1100</v>
      </c>
      <c r="C201" s="63" t="s">
        <v>17</v>
      </c>
      <c r="D201" s="63">
        <v>100</v>
      </c>
      <c r="E201" s="63">
        <v>1000</v>
      </c>
      <c r="F201" s="63">
        <v>0.1</v>
      </c>
      <c r="G201" s="63" t="s">
        <v>106</v>
      </c>
      <c r="H201" s="63" t="s">
        <v>105</v>
      </c>
      <c r="L201" s="63">
        <v>57.525999999999996</v>
      </c>
      <c r="M201" s="63">
        <v>3.5347999999999998E-3</v>
      </c>
      <c r="N201" s="63">
        <v>57.524000000000001</v>
      </c>
      <c r="O201" s="63">
        <v>3.5314000000000001E-3</v>
      </c>
    </row>
    <row r="202" spans="2:15" x14ac:dyDescent="0.25">
      <c r="B202" s="63" t="str">
        <f t="shared" si="3"/>
        <v>Resistance1100</v>
      </c>
      <c r="C202" s="63" t="s">
        <v>17</v>
      </c>
      <c r="D202" s="63">
        <v>100</v>
      </c>
      <c r="E202" s="63">
        <v>1000</v>
      </c>
      <c r="F202" s="63">
        <v>1</v>
      </c>
      <c r="G202" s="63" t="s">
        <v>106</v>
      </c>
      <c r="H202" s="63" t="s">
        <v>105</v>
      </c>
      <c r="L202" s="63">
        <v>577.33000000000004</v>
      </c>
      <c r="M202" s="63">
        <v>3.6511999999999997E-4</v>
      </c>
      <c r="N202" s="63">
        <v>577.33000000000004</v>
      </c>
      <c r="O202" s="63">
        <v>3.6361E-4</v>
      </c>
    </row>
    <row r="203" spans="2:15" x14ac:dyDescent="0.25">
      <c r="B203" s="63" t="str">
        <f t="shared" si="3"/>
        <v>Resistance10100</v>
      </c>
      <c r="C203" s="63" t="s">
        <v>17</v>
      </c>
      <c r="D203" s="63">
        <v>100</v>
      </c>
      <c r="E203" s="63">
        <v>1000</v>
      </c>
      <c r="F203" s="63">
        <v>10</v>
      </c>
      <c r="G203" s="63" t="s">
        <v>106</v>
      </c>
      <c r="H203" s="63" t="s">
        <v>105</v>
      </c>
      <c r="L203" s="63">
        <v>5773.6</v>
      </c>
      <c r="M203" s="63">
        <v>3.6974999999999998E-5</v>
      </c>
      <c r="N203" s="63">
        <v>5773.5</v>
      </c>
      <c r="O203" s="63">
        <v>3.6371999999999997E-5</v>
      </c>
    </row>
    <row r="204" spans="2:15" x14ac:dyDescent="0.25">
      <c r="B204" s="63" t="str">
        <f t="shared" si="3"/>
        <v>Resistance0.011000</v>
      </c>
      <c r="C204" s="63" t="s">
        <v>17</v>
      </c>
      <c r="D204" s="63">
        <v>1000</v>
      </c>
      <c r="E204" s="63">
        <v>10000</v>
      </c>
      <c r="F204" s="63">
        <v>0.01</v>
      </c>
      <c r="G204" s="63" t="s">
        <v>106</v>
      </c>
      <c r="H204" s="63" t="s">
        <v>105</v>
      </c>
      <c r="L204" s="63">
        <v>120</v>
      </c>
      <c r="M204" s="63">
        <v>5.8999999999999997E-2</v>
      </c>
      <c r="N204" s="63">
        <v>114.65</v>
      </c>
      <c r="O204" s="63">
        <v>5.8687999999999997E-2</v>
      </c>
    </row>
    <row r="205" spans="2:15" x14ac:dyDescent="0.25">
      <c r="B205" s="63" t="str">
        <f t="shared" si="3"/>
        <v>Resistance0.11000</v>
      </c>
      <c r="C205" s="63" t="s">
        <v>17</v>
      </c>
      <c r="D205" s="63">
        <v>1000</v>
      </c>
      <c r="E205" s="63">
        <v>10000</v>
      </c>
      <c r="F205" s="63">
        <v>0.1</v>
      </c>
      <c r="G205" s="63" t="s">
        <v>106</v>
      </c>
      <c r="H205" s="63" t="s">
        <v>105</v>
      </c>
      <c r="L205" s="63">
        <v>124.09</v>
      </c>
      <c r="M205" s="63">
        <v>5.8590999999999997E-2</v>
      </c>
      <c r="N205" s="63">
        <v>124.69000000000001</v>
      </c>
      <c r="O205" s="63">
        <v>5.7918999999999998E-2</v>
      </c>
    </row>
    <row r="206" spans="2:15" x14ac:dyDescent="0.25">
      <c r="B206" s="63" t="str">
        <f t="shared" si="3"/>
        <v>Resistance11000</v>
      </c>
      <c r="C206" s="63" t="s">
        <v>17</v>
      </c>
      <c r="D206" s="63">
        <v>1000</v>
      </c>
      <c r="E206" s="63">
        <v>10000</v>
      </c>
      <c r="F206" s="63">
        <v>1</v>
      </c>
      <c r="G206" s="63" t="s">
        <v>106</v>
      </c>
      <c r="H206" s="63" t="s">
        <v>105</v>
      </c>
      <c r="L206" s="63">
        <v>568.89</v>
      </c>
      <c r="M206" s="63">
        <v>3.3992000000000001E-2</v>
      </c>
      <c r="N206" s="63">
        <v>568.80999999999995</v>
      </c>
      <c r="O206" s="63">
        <v>3.3973000000000003E-2</v>
      </c>
    </row>
    <row r="207" spans="2:15" x14ac:dyDescent="0.25">
      <c r="B207" s="63" t="str">
        <f t="shared" si="3"/>
        <v>Resistance101000</v>
      </c>
      <c r="C207" s="63" t="s">
        <v>17</v>
      </c>
      <c r="D207" s="63">
        <v>1000</v>
      </c>
      <c r="E207" s="63">
        <v>10000</v>
      </c>
      <c r="F207" s="63">
        <v>10</v>
      </c>
      <c r="G207" s="63" t="s">
        <v>106</v>
      </c>
      <c r="H207" s="63" t="s">
        <v>105</v>
      </c>
      <c r="L207" s="63">
        <v>5771.7000000000007</v>
      </c>
      <c r="M207" s="63">
        <v>4.4432999999999999E-3</v>
      </c>
      <c r="N207" s="63">
        <v>5771.7000000000007</v>
      </c>
      <c r="O207" s="63">
        <v>4.4292000000000003E-3</v>
      </c>
    </row>
    <row r="208" spans="2:15" x14ac:dyDescent="0.25">
      <c r="B208" s="63" t="str">
        <f t="shared" si="3"/>
        <v>Resistance1001000</v>
      </c>
      <c r="C208" s="63" t="s">
        <v>17</v>
      </c>
      <c r="D208" s="63">
        <v>1000</v>
      </c>
      <c r="E208" s="63">
        <v>10000</v>
      </c>
      <c r="F208" s="63">
        <v>100</v>
      </c>
      <c r="G208" s="63" t="s">
        <v>106</v>
      </c>
      <c r="H208" s="63" t="s">
        <v>105</v>
      </c>
      <c r="L208" s="63">
        <v>57735</v>
      </c>
      <c r="M208" s="63">
        <v>4.5030999999999999E-4</v>
      </c>
      <c r="N208" s="63">
        <v>57735</v>
      </c>
      <c r="O208" s="63">
        <v>4.4464E-4</v>
      </c>
    </row>
    <row r="209" spans="2:15" x14ac:dyDescent="0.25">
      <c r="B209" s="63" t="str">
        <f t="shared" si="3"/>
        <v>Resistance10001000</v>
      </c>
      <c r="C209" s="63" t="s">
        <v>17</v>
      </c>
      <c r="D209" s="63">
        <v>1000</v>
      </c>
      <c r="E209" s="63">
        <v>10000</v>
      </c>
      <c r="F209" s="63">
        <v>1000</v>
      </c>
      <c r="G209" s="63" t="s">
        <v>106</v>
      </c>
      <c r="H209" s="63" t="s">
        <v>105</v>
      </c>
      <c r="L209" s="63">
        <v>577360</v>
      </c>
      <c r="M209" s="63">
        <v>4.6736000000000001E-5</v>
      </c>
      <c r="N209" s="63">
        <v>577350</v>
      </c>
      <c r="O209" s="63">
        <v>4.4465000000000002E-5</v>
      </c>
    </row>
    <row r="210" spans="2:15" x14ac:dyDescent="0.25">
      <c r="B210" s="63" t="str">
        <f t="shared" si="3"/>
        <v>Resistance0.110000</v>
      </c>
      <c r="C210" s="63" t="s">
        <v>17</v>
      </c>
      <c r="D210" s="63">
        <v>10000</v>
      </c>
      <c r="E210" s="63">
        <v>100000</v>
      </c>
      <c r="F210" s="63">
        <v>0.1</v>
      </c>
      <c r="G210" s="63" t="s">
        <v>106</v>
      </c>
      <c r="H210" s="63" t="s">
        <v>106</v>
      </c>
      <c r="L210" s="63">
        <v>1.2</v>
      </c>
      <c r="M210" s="63">
        <v>5.8E-4</v>
      </c>
      <c r="N210" s="63">
        <v>1.1491</v>
      </c>
      <c r="O210" s="63">
        <v>5.780300000000001E-4</v>
      </c>
    </row>
    <row r="211" spans="2:15" x14ac:dyDescent="0.25">
      <c r="B211" s="63" t="str">
        <f t="shared" si="3"/>
        <v>Resistance110000</v>
      </c>
      <c r="C211" s="63" t="s">
        <v>17</v>
      </c>
      <c r="D211" s="63">
        <v>10000</v>
      </c>
      <c r="E211" s="63">
        <v>100000</v>
      </c>
      <c r="F211" s="63">
        <v>1</v>
      </c>
      <c r="G211" s="63" t="s">
        <v>106</v>
      </c>
      <c r="H211" s="63" t="s">
        <v>106</v>
      </c>
      <c r="L211" s="63">
        <v>1.2</v>
      </c>
      <c r="M211" s="63">
        <v>5.8E-4</v>
      </c>
      <c r="N211" s="63">
        <v>1.1755</v>
      </c>
      <c r="O211" s="63">
        <v>5.7779000000000001E-4</v>
      </c>
    </row>
    <row r="212" spans="2:15" x14ac:dyDescent="0.25">
      <c r="B212" s="63" t="str">
        <f t="shared" si="3"/>
        <v>Resistance1010000</v>
      </c>
      <c r="C212" s="63" t="s">
        <v>17</v>
      </c>
      <c r="D212" s="63">
        <v>10000</v>
      </c>
      <c r="E212" s="63">
        <v>100000</v>
      </c>
      <c r="F212" s="63">
        <v>10</v>
      </c>
      <c r="G212" s="63" t="s">
        <v>106</v>
      </c>
      <c r="H212" s="63" t="s">
        <v>106</v>
      </c>
      <c r="L212" s="63">
        <v>3.4427000000000003</v>
      </c>
      <c r="M212" s="63">
        <v>5.579300000000001E-4</v>
      </c>
      <c r="N212" s="63">
        <v>3.4399000000000002</v>
      </c>
      <c r="O212" s="63">
        <v>5.5794000000000004E-4</v>
      </c>
    </row>
    <row r="213" spans="2:15" x14ac:dyDescent="0.25">
      <c r="B213" s="63" t="str">
        <f t="shared" si="3"/>
        <v>Resistance10010000</v>
      </c>
      <c r="C213" s="63" t="s">
        <v>17</v>
      </c>
      <c r="D213" s="63">
        <v>10000</v>
      </c>
      <c r="E213" s="63">
        <v>100000</v>
      </c>
      <c r="F213" s="63">
        <v>100</v>
      </c>
      <c r="G213" s="63" t="s">
        <v>106</v>
      </c>
      <c r="H213" s="63" t="s">
        <v>106</v>
      </c>
      <c r="L213" s="63">
        <v>55.443999999999996</v>
      </c>
      <c r="M213" s="63">
        <v>2.7077000000000004E-4</v>
      </c>
      <c r="N213" s="63">
        <v>55.442999999999998</v>
      </c>
      <c r="O213" s="63">
        <v>2.7072000000000001E-4</v>
      </c>
    </row>
    <row r="214" spans="2:15" x14ac:dyDescent="0.25">
      <c r="B214" s="63" t="str">
        <f t="shared" si="3"/>
        <v>Resistance1000010000</v>
      </c>
      <c r="C214" s="63" t="s">
        <v>17</v>
      </c>
      <c r="D214" s="63">
        <v>10000</v>
      </c>
      <c r="E214" s="63">
        <v>100000</v>
      </c>
      <c r="F214" s="63">
        <v>10000</v>
      </c>
      <c r="G214" s="63" t="s">
        <v>106</v>
      </c>
      <c r="H214" s="63" t="s">
        <v>106</v>
      </c>
      <c r="L214" s="63">
        <v>5773.5</v>
      </c>
      <c r="M214" s="63">
        <v>3.3092E-6</v>
      </c>
      <c r="N214" s="63">
        <v>5773.5</v>
      </c>
      <c r="O214" s="63">
        <v>3.2978E-6</v>
      </c>
    </row>
    <row r="215" spans="2:15" x14ac:dyDescent="0.25">
      <c r="B215" s="63" t="str">
        <f t="shared" si="3"/>
        <v>Resistance10000010000</v>
      </c>
      <c r="C215" s="63" t="s">
        <v>17</v>
      </c>
      <c r="D215" s="63">
        <v>10000</v>
      </c>
      <c r="E215" s="63">
        <v>100000</v>
      </c>
      <c r="F215" s="63">
        <v>100000</v>
      </c>
      <c r="G215" s="63" t="s">
        <v>106</v>
      </c>
      <c r="H215" s="63" t="s">
        <v>106</v>
      </c>
      <c r="L215" s="63">
        <v>57736</v>
      </c>
      <c r="M215" s="63">
        <v>3.3093000000000001E-7</v>
      </c>
      <c r="N215" s="63">
        <v>57735</v>
      </c>
      <c r="O215" s="63">
        <v>3.2978999999999999E-7</v>
      </c>
    </row>
    <row r="216" spans="2:15" x14ac:dyDescent="0.25">
      <c r="B216" s="63" t="str">
        <f t="shared" si="3"/>
        <v>Resistance1100000</v>
      </c>
      <c r="C216" s="63" t="s">
        <v>17</v>
      </c>
      <c r="D216" s="63">
        <v>100000</v>
      </c>
      <c r="E216" s="63">
        <v>1000000</v>
      </c>
      <c r="F216" s="63">
        <v>1</v>
      </c>
      <c r="G216" s="63" t="s">
        <v>106</v>
      </c>
      <c r="H216" s="63" t="s">
        <v>106</v>
      </c>
      <c r="L216" s="63">
        <v>12</v>
      </c>
      <c r="M216" s="63">
        <v>5.7999999999999996E-3</v>
      </c>
      <c r="N216" s="63">
        <v>11.202999999999999</v>
      </c>
      <c r="O216" s="63">
        <v>5.7771999999999997E-3</v>
      </c>
    </row>
    <row r="217" spans="2:15" x14ac:dyDescent="0.25">
      <c r="B217" s="63" t="str">
        <f t="shared" si="3"/>
        <v>Resistance10100000</v>
      </c>
      <c r="C217" s="63" t="s">
        <v>17</v>
      </c>
      <c r="D217" s="63">
        <v>100000</v>
      </c>
      <c r="E217" s="63">
        <v>1000000</v>
      </c>
      <c r="F217" s="63">
        <v>10</v>
      </c>
      <c r="G217" s="63" t="s">
        <v>106</v>
      </c>
      <c r="H217" s="63" t="s">
        <v>106</v>
      </c>
      <c r="L217" s="63">
        <v>12</v>
      </c>
      <c r="M217" s="63">
        <v>5.7999999999999996E-3</v>
      </c>
      <c r="N217" s="63">
        <v>11.203999999999999</v>
      </c>
      <c r="O217" s="63">
        <v>5.7771999999999997E-3</v>
      </c>
    </row>
    <row r="218" spans="2:15" x14ac:dyDescent="0.25">
      <c r="B218" s="63" t="str">
        <f t="shared" si="3"/>
        <v>Resistance100100000</v>
      </c>
      <c r="C218" s="63" t="s">
        <v>17</v>
      </c>
      <c r="D218" s="63">
        <v>100000</v>
      </c>
      <c r="E218" s="63">
        <v>1000000</v>
      </c>
      <c r="F218" s="63">
        <v>100</v>
      </c>
      <c r="G218" s="63" t="s">
        <v>106</v>
      </c>
      <c r="H218" s="63" t="s">
        <v>106</v>
      </c>
      <c r="L218" s="63">
        <v>12</v>
      </c>
      <c r="M218" s="63">
        <v>5.7999999999999996E-3</v>
      </c>
      <c r="N218" s="63">
        <v>11.212</v>
      </c>
      <c r="O218" s="63">
        <v>5.5471000000000001E-3</v>
      </c>
    </row>
    <row r="219" spans="2:15" x14ac:dyDescent="0.25">
      <c r="B219" s="63" t="str">
        <f t="shared" si="3"/>
        <v>Resistance10000100000</v>
      </c>
      <c r="C219" s="63" t="s">
        <v>17</v>
      </c>
      <c r="D219" s="63">
        <v>100000</v>
      </c>
      <c r="E219" s="63">
        <v>1000000</v>
      </c>
      <c r="F219" s="63">
        <v>10000</v>
      </c>
      <c r="G219" s="63" t="s">
        <v>106</v>
      </c>
      <c r="H219" s="63" t="s">
        <v>106</v>
      </c>
      <c r="L219" s="63">
        <v>270.03999999999996</v>
      </c>
      <c r="M219" s="63">
        <v>5.5471000000000001E-3</v>
      </c>
      <c r="N219" s="63">
        <v>270.02999999999997</v>
      </c>
      <c r="O219" s="63">
        <v>5.5471000000000001E-3</v>
      </c>
    </row>
    <row r="220" spans="2:15" x14ac:dyDescent="0.25">
      <c r="B220" s="63" t="str">
        <f t="shared" si="3"/>
        <v>Resistance100000100000</v>
      </c>
      <c r="C220" s="63" t="s">
        <v>17</v>
      </c>
      <c r="D220" s="63">
        <v>100000</v>
      </c>
      <c r="E220" s="63">
        <v>1000000</v>
      </c>
      <c r="F220" s="63">
        <v>100000</v>
      </c>
      <c r="G220" s="63" t="s">
        <v>106</v>
      </c>
      <c r="H220" s="63" t="s">
        <v>106</v>
      </c>
      <c r="L220" s="63">
        <v>5540</v>
      </c>
      <c r="M220" s="63">
        <v>2.6356999999999999E-3</v>
      </c>
      <c r="N220" s="63">
        <v>5540</v>
      </c>
      <c r="O220" s="63">
        <v>2.6356000000000001E-3</v>
      </c>
    </row>
    <row r="221" spans="2:15" x14ac:dyDescent="0.25">
      <c r="B221" s="63" t="str">
        <f t="shared" si="3"/>
        <v>Resistance1000000100000</v>
      </c>
      <c r="C221" s="63" t="s">
        <v>17</v>
      </c>
      <c r="D221" s="63">
        <v>100000</v>
      </c>
      <c r="E221" s="63">
        <v>1000000</v>
      </c>
      <c r="F221" s="63">
        <v>1000000</v>
      </c>
      <c r="G221" s="63" t="s">
        <v>106</v>
      </c>
      <c r="H221" s="63" t="s">
        <v>106</v>
      </c>
      <c r="L221" s="63">
        <v>57707</v>
      </c>
      <c r="M221" s="63">
        <v>3.1828E-4</v>
      </c>
      <c r="N221" s="63">
        <v>57475</v>
      </c>
      <c r="O221" s="63">
        <v>3.1826000000000001E-4</v>
      </c>
    </row>
    <row r="222" spans="2:15" x14ac:dyDescent="0.25">
      <c r="B222" s="63" t="str">
        <f>CONCATENATE(C222,F222,D222,I222)</f>
        <v>ACVmeas0.000000100.001</v>
      </c>
      <c r="C222" s="63" t="s">
        <v>812</v>
      </c>
      <c r="D222" s="63">
        <v>0</v>
      </c>
      <c r="E222" s="63">
        <v>0.01</v>
      </c>
      <c r="F222" s="63">
        <v>1.0000000000000001E-7</v>
      </c>
      <c r="G222" s="63" t="s">
        <v>16</v>
      </c>
      <c r="H222" s="63" t="s">
        <v>15</v>
      </c>
      <c r="I222" s="63">
        <v>1E-3</v>
      </c>
      <c r="J222" s="63">
        <v>0.04</v>
      </c>
      <c r="K222" s="63" t="s">
        <v>21</v>
      </c>
      <c r="L222" s="63">
        <v>3.6</v>
      </c>
      <c r="M222" s="63">
        <v>350</v>
      </c>
      <c r="N222" s="63">
        <v>3.5004</v>
      </c>
      <c r="O222" s="63">
        <v>345.16999999999996</v>
      </c>
    </row>
    <row r="223" spans="2:15" x14ac:dyDescent="0.25">
      <c r="B223" s="63" t="str">
        <f t="shared" ref="B223:B286" si="4">CONCATENATE(C223,F223,D223,I223)</f>
        <v>ACVmeas0.00000100.001</v>
      </c>
      <c r="C223" s="63" t="s">
        <v>812</v>
      </c>
      <c r="D223" s="63">
        <v>0</v>
      </c>
      <c r="E223" s="63">
        <v>0.01</v>
      </c>
      <c r="F223" s="63">
        <v>9.9999999999999995E-7</v>
      </c>
      <c r="G223" s="63" t="s">
        <v>16</v>
      </c>
      <c r="H223" s="63" t="s">
        <v>15</v>
      </c>
      <c r="I223" s="63">
        <v>1E-3</v>
      </c>
      <c r="J223" s="63">
        <v>0.04</v>
      </c>
      <c r="K223" s="63" t="s">
        <v>21</v>
      </c>
      <c r="L223" s="63">
        <v>3.6</v>
      </c>
      <c r="M223" s="63">
        <v>350</v>
      </c>
      <c r="N223" s="63">
        <v>3.5471000000000004</v>
      </c>
      <c r="O223" s="63">
        <v>342.88</v>
      </c>
    </row>
    <row r="224" spans="2:15" x14ac:dyDescent="0.25">
      <c r="B224" s="63" t="str">
        <f t="shared" si="4"/>
        <v>ACVmeas0.0000100.001</v>
      </c>
      <c r="C224" s="63" t="s">
        <v>812</v>
      </c>
      <c r="D224" s="63">
        <v>0</v>
      </c>
      <c r="E224" s="63">
        <v>0.01</v>
      </c>
      <c r="F224" s="63">
        <v>1.0000000000000001E-5</v>
      </c>
      <c r="G224" s="63" t="s">
        <v>16</v>
      </c>
      <c r="H224" s="63" t="s">
        <v>15</v>
      </c>
      <c r="I224" s="63">
        <v>1E-3</v>
      </c>
      <c r="J224" s="63">
        <v>0.04</v>
      </c>
      <c r="K224" s="63" t="s">
        <v>21</v>
      </c>
      <c r="L224" s="63">
        <v>6.7477</v>
      </c>
      <c r="M224" s="63">
        <v>229.21</v>
      </c>
      <c r="N224" s="63">
        <v>6.7465999999999999</v>
      </c>
      <c r="O224" s="63">
        <v>229.01</v>
      </c>
    </row>
    <row r="225" spans="2:15" x14ac:dyDescent="0.25">
      <c r="B225" s="63" t="str">
        <f t="shared" si="4"/>
        <v>ACVmeas0.000100.001</v>
      </c>
      <c r="C225" s="63" t="s">
        <v>812</v>
      </c>
      <c r="D225" s="63">
        <v>0</v>
      </c>
      <c r="E225" s="63">
        <v>0.01</v>
      </c>
      <c r="F225" s="63">
        <v>1E-4</v>
      </c>
      <c r="G225" s="63" t="s">
        <v>16</v>
      </c>
      <c r="H225" s="63" t="s">
        <v>15</v>
      </c>
      <c r="I225" s="63">
        <v>1E-3</v>
      </c>
      <c r="J225" s="63">
        <v>0.04</v>
      </c>
      <c r="K225" s="63" t="s">
        <v>21</v>
      </c>
      <c r="L225" s="63">
        <v>57.841000000000001</v>
      </c>
      <c r="M225" s="63">
        <v>31.346</v>
      </c>
      <c r="N225" s="63">
        <v>57.839999999999996</v>
      </c>
      <c r="O225" s="63">
        <v>31.206</v>
      </c>
    </row>
    <row r="226" spans="2:15" x14ac:dyDescent="0.25">
      <c r="B226" s="63" t="str">
        <f t="shared" si="4"/>
        <v>ACVmeas0.00100.001</v>
      </c>
      <c r="C226" s="63" t="s">
        <v>812</v>
      </c>
      <c r="D226" s="63">
        <v>0</v>
      </c>
      <c r="E226" s="63">
        <v>0.01</v>
      </c>
      <c r="F226" s="63">
        <v>1E-3</v>
      </c>
      <c r="G226" s="63" t="s">
        <v>16</v>
      </c>
      <c r="H226" s="63" t="s">
        <v>15</v>
      </c>
      <c r="I226" s="63">
        <v>1E-3</v>
      </c>
      <c r="J226" s="63">
        <v>0.04</v>
      </c>
      <c r="K226" s="63" t="s">
        <v>21</v>
      </c>
      <c r="L226" s="63">
        <v>577.37</v>
      </c>
      <c r="M226" s="63">
        <v>3.1911</v>
      </c>
      <c r="N226" s="63">
        <v>577.37</v>
      </c>
      <c r="O226" s="63">
        <v>3.1346999999999996</v>
      </c>
    </row>
    <row r="227" spans="2:15" x14ac:dyDescent="0.25">
      <c r="B227" s="63" t="str">
        <f t="shared" si="4"/>
        <v>ACVmeas0.0100.001</v>
      </c>
      <c r="C227" s="63" t="s">
        <v>812</v>
      </c>
      <c r="D227" s="63">
        <v>0</v>
      </c>
      <c r="E227" s="63">
        <v>0.01</v>
      </c>
      <c r="F227" s="63">
        <v>0.01</v>
      </c>
      <c r="G227" s="63" t="s">
        <v>16</v>
      </c>
      <c r="H227" s="63" t="s">
        <v>15</v>
      </c>
      <c r="I227" s="63">
        <v>1E-3</v>
      </c>
      <c r="J227" s="63">
        <v>0.04</v>
      </c>
      <c r="K227" s="63" t="s">
        <v>21</v>
      </c>
      <c r="L227" s="63">
        <v>5773.6</v>
      </c>
      <c r="M227" s="63">
        <v>0.33605000000000002</v>
      </c>
      <c r="N227" s="63">
        <v>5773.6</v>
      </c>
      <c r="O227" s="63">
        <v>0.31347999999999998</v>
      </c>
    </row>
    <row r="228" spans="2:15" x14ac:dyDescent="0.25">
      <c r="B228" s="63" t="str">
        <f t="shared" si="4"/>
        <v>ACVmeas0.000000100.04</v>
      </c>
      <c r="C228" s="63" t="s">
        <v>812</v>
      </c>
      <c r="D228" s="63">
        <v>0</v>
      </c>
      <c r="E228" s="63">
        <v>0.01</v>
      </c>
      <c r="F228" s="63">
        <v>1.0000000000000001E-7</v>
      </c>
      <c r="G228" s="63" t="s">
        <v>16</v>
      </c>
      <c r="H228" s="63" t="s">
        <v>15</v>
      </c>
      <c r="I228" s="63">
        <v>0.04</v>
      </c>
      <c r="J228" s="63">
        <v>1</v>
      </c>
      <c r="K228" s="63" t="s">
        <v>21</v>
      </c>
      <c r="L228" s="63">
        <v>1.4</v>
      </c>
      <c r="M228" s="63">
        <v>230</v>
      </c>
      <c r="N228" s="63">
        <v>1.3669</v>
      </c>
      <c r="O228" s="63">
        <v>226.11999999999998</v>
      </c>
    </row>
    <row r="229" spans="2:15" x14ac:dyDescent="0.25">
      <c r="B229" s="63" t="str">
        <f t="shared" si="4"/>
        <v>ACVmeas0.00000100.04</v>
      </c>
      <c r="C229" s="63" t="s">
        <v>812</v>
      </c>
      <c r="D229" s="63">
        <v>0</v>
      </c>
      <c r="E229" s="63">
        <v>0.01</v>
      </c>
      <c r="F229" s="63">
        <v>9.9999999999999995E-7</v>
      </c>
      <c r="G229" s="63" t="s">
        <v>16</v>
      </c>
      <c r="H229" s="63" t="s">
        <v>15</v>
      </c>
      <c r="I229" s="63">
        <v>0.04</v>
      </c>
      <c r="J229" s="63">
        <v>1</v>
      </c>
      <c r="K229" s="63" t="s">
        <v>21</v>
      </c>
      <c r="L229" s="63">
        <v>1.4826999999999999</v>
      </c>
      <c r="M229" s="63">
        <v>221.73999999999998</v>
      </c>
      <c r="N229" s="63">
        <v>1.4817</v>
      </c>
      <c r="O229" s="63">
        <v>219.16</v>
      </c>
    </row>
    <row r="230" spans="2:15" x14ac:dyDescent="0.25">
      <c r="B230" s="63" t="str">
        <f t="shared" si="4"/>
        <v>ACVmeas0.0000100.04</v>
      </c>
      <c r="C230" s="63" t="s">
        <v>812</v>
      </c>
      <c r="D230" s="63">
        <v>0</v>
      </c>
      <c r="E230" s="63">
        <v>0.01</v>
      </c>
      <c r="F230" s="63">
        <v>1.0000000000000001E-5</v>
      </c>
      <c r="G230" s="63" t="s">
        <v>16</v>
      </c>
      <c r="H230" s="63" t="s">
        <v>15</v>
      </c>
      <c r="I230" s="63">
        <v>0.04</v>
      </c>
      <c r="J230" s="63">
        <v>1</v>
      </c>
      <c r="K230" s="63" t="s">
        <v>21</v>
      </c>
      <c r="L230" s="63">
        <v>5.9303999999999997</v>
      </c>
      <c r="M230" s="63">
        <v>89.220999999999989</v>
      </c>
      <c r="N230" s="63">
        <v>5.9291999999999998</v>
      </c>
      <c r="O230" s="63">
        <v>88.939000000000007</v>
      </c>
    </row>
    <row r="231" spans="2:15" x14ac:dyDescent="0.25">
      <c r="B231" s="63" t="str">
        <f t="shared" si="4"/>
        <v>ACVmeas0.000100.04</v>
      </c>
      <c r="C231" s="63" t="s">
        <v>812</v>
      </c>
      <c r="D231" s="63">
        <v>0</v>
      </c>
      <c r="E231" s="63">
        <v>0.01</v>
      </c>
      <c r="F231" s="63">
        <v>1E-4</v>
      </c>
      <c r="G231" s="63" t="s">
        <v>16</v>
      </c>
      <c r="H231" s="63" t="s">
        <v>15</v>
      </c>
      <c r="I231" s="63">
        <v>0.04</v>
      </c>
      <c r="J231" s="63">
        <v>1</v>
      </c>
      <c r="K231" s="63" t="s">
        <v>21</v>
      </c>
      <c r="L231" s="63">
        <v>57.751999999999995</v>
      </c>
      <c r="M231" s="63">
        <v>9.9552000000000014</v>
      </c>
      <c r="N231" s="63">
        <v>57.750999999999998</v>
      </c>
      <c r="O231" s="63">
        <v>9.8145000000000007</v>
      </c>
    </row>
    <row r="232" spans="2:15" x14ac:dyDescent="0.25">
      <c r="B232" s="63" t="str">
        <f t="shared" si="4"/>
        <v>ACVmeas0.00100.04</v>
      </c>
      <c r="C232" s="63" t="s">
        <v>812</v>
      </c>
      <c r="D232" s="63">
        <v>0</v>
      </c>
      <c r="E232" s="63">
        <v>0.01</v>
      </c>
      <c r="F232" s="63">
        <v>1E-3</v>
      </c>
      <c r="G232" s="63" t="s">
        <v>16</v>
      </c>
      <c r="H232" s="63" t="s">
        <v>15</v>
      </c>
      <c r="I232" s="63">
        <v>0.04</v>
      </c>
      <c r="J232" s="63">
        <v>1</v>
      </c>
      <c r="K232" s="63" t="s">
        <v>21</v>
      </c>
      <c r="L232" s="63">
        <v>577.36</v>
      </c>
      <c r="M232" s="63">
        <v>1.0389999999999999</v>
      </c>
      <c r="N232" s="63">
        <v>577.36</v>
      </c>
      <c r="O232" s="63">
        <v>0.98255000000000003</v>
      </c>
    </row>
    <row r="233" spans="2:15" x14ac:dyDescent="0.25">
      <c r="B233" s="63" t="str">
        <f t="shared" si="4"/>
        <v>ACVmeas0.0100.04</v>
      </c>
      <c r="C233" s="63" t="s">
        <v>812</v>
      </c>
      <c r="D233" s="63">
        <v>0</v>
      </c>
      <c r="E233" s="63">
        <v>0.01</v>
      </c>
      <c r="F233" s="63">
        <v>0.01</v>
      </c>
      <c r="G233" s="63" t="s">
        <v>16</v>
      </c>
      <c r="H233" s="63" t="s">
        <v>15</v>
      </c>
      <c r="I233" s="63">
        <v>0.04</v>
      </c>
      <c r="J233" s="63">
        <v>1</v>
      </c>
      <c r="K233" s="63" t="s">
        <v>21</v>
      </c>
      <c r="L233" s="63">
        <v>5773.6</v>
      </c>
      <c r="M233" s="63">
        <v>0.12082999999999999</v>
      </c>
      <c r="N233" s="63">
        <v>5773.6</v>
      </c>
      <c r="O233" s="63">
        <v>9.8255999999999996E-2</v>
      </c>
    </row>
    <row r="234" spans="2:15" x14ac:dyDescent="0.25">
      <c r="B234" s="63" t="str">
        <f t="shared" si="4"/>
        <v>ACVmeas0.000000101</v>
      </c>
      <c r="C234" s="63" t="s">
        <v>812</v>
      </c>
      <c r="D234" s="63">
        <v>0</v>
      </c>
      <c r="E234" s="63">
        <v>0.01</v>
      </c>
      <c r="F234" s="63">
        <v>1.0000000000000001E-7</v>
      </c>
      <c r="G234" s="63" t="s">
        <v>16</v>
      </c>
      <c r="H234" s="63" t="s">
        <v>15</v>
      </c>
      <c r="I234" s="63">
        <v>1</v>
      </c>
      <c r="J234" s="63">
        <v>20</v>
      </c>
      <c r="K234" s="63" t="s">
        <v>21</v>
      </c>
      <c r="L234" s="63">
        <v>1.6</v>
      </c>
      <c r="M234" s="63">
        <v>330</v>
      </c>
      <c r="N234" s="63">
        <v>1.5445</v>
      </c>
      <c r="O234" s="63">
        <v>331.03</v>
      </c>
    </row>
    <row r="235" spans="2:15" x14ac:dyDescent="0.25">
      <c r="B235" s="63" t="str">
        <f t="shared" si="4"/>
        <v>ACVmeas0.00000101</v>
      </c>
      <c r="C235" s="63" t="s">
        <v>812</v>
      </c>
      <c r="D235" s="63">
        <v>0</v>
      </c>
      <c r="E235" s="63">
        <v>0.01</v>
      </c>
      <c r="F235" s="63">
        <v>9.9999999999999995E-7</v>
      </c>
      <c r="G235" s="63" t="s">
        <v>16</v>
      </c>
      <c r="H235" s="63" t="s">
        <v>15</v>
      </c>
      <c r="I235" s="63">
        <v>1</v>
      </c>
      <c r="J235" s="63">
        <v>20</v>
      </c>
      <c r="K235" s="63" t="s">
        <v>21</v>
      </c>
      <c r="L235" s="63">
        <v>1.6476</v>
      </c>
      <c r="M235" s="63">
        <v>325.25</v>
      </c>
      <c r="N235" s="63">
        <v>1.6466000000000001</v>
      </c>
      <c r="O235" s="63">
        <v>324.22000000000003</v>
      </c>
    </row>
    <row r="236" spans="2:15" x14ac:dyDescent="0.25">
      <c r="B236" s="63" t="str">
        <f t="shared" si="4"/>
        <v>ACVmeas0.0000101</v>
      </c>
      <c r="C236" s="63" t="s">
        <v>812</v>
      </c>
      <c r="D236" s="63">
        <v>0</v>
      </c>
      <c r="E236" s="63">
        <v>0.01</v>
      </c>
      <c r="F236" s="63">
        <v>1.0000000000000001E-5</v>
      </c>
      <c r="G236" s="63" t="s">
        <v>16</v>
      </c>
      <c r="H236" s="63" t="s">
        <v>15</v>
      </c>
      <c r="I236" s="63">
        <v>1</v>
      </c>
      <c r="J236" s="63">
        <v>20</v>
      </c>
      <c r="K236" s="63" t="s">
        <v>21</v>
      </c>
      <c r="L236" s="63">
        <v>5.9703999999999997</v>
      </c>
      <c r="M236" s="63">
        <v>157.65</v>
      </c>
      <c r="N236" s="63">
        <v>5.9691999999999998</v>
      </c>
      <c r="O236" s="63">
        <v>157.4</v>
      </c>
    </row>
    <row r="237" spans="2:15" x14ac:dyDescent="0.25">
      <c r="B237" s="63" t="str">
        <f t="shared" si="4"/>
        <v>ACVmeas0.000101</v>
      </c>
      <c r="C237" s="63" t="s">
        <v>812</v>
      </c>
      <c r="D237" s="63">
        <v>0</v>
      </c>
      <c r="E237" s="63">
        <v>0.01</v>
      </c>
      <c r="F237" s="63">
        <v>1E-4</v>
      </c>
      <c r="G237" s="63" t="s">
        <v>16</v>
      </c>
      <c r="H237" s="63" t="s">
        <v>15</v>
      </c>
      <c r="I237" s="63">
        <v>1</v>
      </c>
      <c r="J237" s="63">
        <v>20</v>
      </c>
      <c r="K237" s="63" t="s">
        <v>21</v>
      </c>
      <c r="L237" s="63">
        <v>57.756</v>
      </c>
      <c r="M237" s="63">
        <v>18.544999999999998</v>
      </c>
      <c r="N237" s="63">
        <v>57.754999999999995</v>
      </c>
      <c r="O237" s="63">
        <v>18.405000000000001</v>
      </c>
    </row>
    <row r="238" spans="2:15" x14ac:dyDescent="0.25">
      <c r="B238" s="63" t="str">
        <f t="shared" si="4"/>
        <v>ACVmeas0.00101</v>
      </c>
      <c r="C238" s="63" t="s">
        <v>812</v>
      </c>
      <c r="D238" s="63">
        <v>0</v>
      </c>
      <c r="E238" s="63">
        <v>0.01</v>
      </c>
      <c r="F238" s="63">
        <v>1E-3</v>
      </c>
      <c r="G238" s="63" t="s">
        <v>16</v>
      </c>
      <c r="H238" s="63" t="s">
        <v>15</v>
      </c>
      <c r="I238" s="63">
        <v>1</v>
      </c>
      <c r="J238" s="63">
        <v>20</v>
      </c>
      <c r="K238" s="63" t="s">
        <v>21</v>
      </c>
      <c r="L238" s="63">
        <v>577.36</v>
      </c>
      <c r="M238" s="63">
        <v>1.9004000000000001</v>
      </c>
      <c r="N238" s="63">
        <v>577.36</v>
      </c>
      <c r="O238" s="63">
        <v>1.8439999999999999</v>
      </c>
    </row>
    <row r="239" spans="2:15" x14ac:dyDescent="0.25">
      <c r="B239" s="63" t="str">
        <f t="shared" si="4"/>
        <v>ACVmeas0.0101</v>
      </c>
      <c r="C239" s="63" t="s">
        <v>812</v>
      </c>
      <c r="D239" s="63">
        <v>0</v>
      </c>
      <c r="E239" s="63">
        <v>0.01</v>
      </c>
      <c r="F239" s="63">
        <v>0.01</v>
      </c>
      <c r="G239" s="63" t="s">
        <v>16</v>
      </c>
      <c r="H239" s="63" t="s">
        <v>15</v>
      </c>
      <c r="I239" s="63">
        <v>1</v>
      </c>
      <c r="J239" s="63">
        <v>20</v>
      </c>
      <c r="K239" s="63" t="s">
        <v>21</v>
      </c>
      <c r="L239" s="63">
        <v>5773.6</v>
      </c>
      <c r="M239" s="63">
        <v>0.20698</v>
      </c>
      <c r="N239" s="63">
        <v>5773.6</v>
      </c>
      <c r="O239" s="63">
        <v>0.18441000000000002</v>
      </c>
    </row>
    <row r="240" spans="2:15" x14ac:dyDescent="0.25">
      <c r="B240" s="63" t="str">
        <f t="shared" si="4"/>
        <v>ACVmeas0.0000001020</v>
      </c>
      <c r="C240" s="63" t="s">
        <v>812</v>
      </c>
      <c r="D240" s="63">
        <v>0</v>
      </c>
      <c r="E240" s="63">
        <v>0.01</v>
      </c>
      <c r="F240" s="63">
        <v>1.0000000000000001E-7</v>
      </c>
      <c r="G240" s="63" t="s">
        <v>16</v>
      </c>
      <c r="H240" s="63" t="s">
        <v>15</v>
      </c>
      <c r="I240" s="63">
        <v>20</v>
      </c>
      <c r="J240" s="63">
        <v>50</v>
      </c>
      <c r="K240" s="63" t="s">
        <v>21</v>
      </c>
      <c r="L240" s="63">
        <v>1.9</v>
      </c>
      <c r="M240" s="63">
        <v>1100</v>
      </c>
      <c r="N240" s="63">
        <v>1.5841000000000001</v>
      </c>
      <c r="O240" s="63">
        <v>1129.8</v>
      </c>
    </row>
    <row r="241" spans="2:15" x14ac:dyDescent="0.25">
      <c r="B241" s="63" t="str">
        <f t="shared" si="4"/>
        <v>ACVmeas0.000001020</v>
      </c>
      <c r="C241" s="63" t="s">
        <v>812</v>
      </c>
      <c r="D241" s="63">
        <v>0</v>
      </c>
      <c r="E241" s="63">
        <v>0.01</v>
      </c>
      <c r="F241" s="63">
        <v>9.9999999999999995E-7</v>
      </c>
      <c r="G241" s="63" t="s">
        <v>16</v>
      </c>
      <c r="H241" s="63" t="s">
        <v>15</v>
      </c>
      <c r="I241" s="63">
        <v>20</v>
      </c>
      <c r="J241" s="63">
        <v>50</v>
      </c>
      <c r="K241" s="63" t="s">
        <v>21</v>
      </c>
      <c r="L241" s="63">
        <v>1.9</v>
      </c>
      <c r="M241" s="63">
        <v>1100</v>
      </c>
      <c r="N241" s="63">
        <v>1.6792</v>
      </c>
      <c r="O241" s="63">
        <v>1121.5999999999999</v>
      </c>
    </row>
    <row r="242" spans="2:15" x14ac:dyDescent="0.25">
      <c r="B242" s="63" t="str">
        <f t="shared" si="4"/>
        <v>ACVmeas0.00001020</v>
      </c>
      <c r="C242" s="63" t="s">
        <v>812</v>
      </c>
      <c r="D242" s="63">
        <v>0</v>
      </c>
      <c r="E242" s="63">
        <v>0.01</v>
      </c>
      <c r="F242" s="63">
        <v>1.0000000000000001E-5</v>
      </c>
      <c r="G242" s="63" t="s">
        <v>16</v>
      </c>
      <c r="H242" s="63" t="s">
        <v>15</v>
      </c>
      <c r="I242" s="63">
        <v>20</v>
      </c>
      <c r="J242" s="63">
        <v>50</v>
      </c>
      <c r="K242" s="63" t="s">
        <v>21</v>
      </c>
      <c r="L242" s="63">
        <v>5.9387999999999996</v>
      </c>
      <c r="M242" s="63">
        <v>818.09</v>
      </c>
      <c r="N242" s="63">
        <v>5.9356</v>
      </c>
      <c r="O242" s="63">
        <v>818.11</v>
      </c>
    </row>
    <row r="243" spans="2:15" x14ac:dyDescent="0.25">
      <c r="B243" s="63" t="str">
        <f t="shared" si="4"/>
        <v>ACVmeas0.0001020</v>
      </c>
      <c r="C243" s="63" t="s">
        <v>812</v>
      </c>
      <c r="D243" s="63">
        <v>0</v>
      </c>
      <c r="E243" s="63">
        <v>0.01</v>
      </c>
      <c r="F243" s="63">
        <v>1E-4</v>
      </c>
      <c r="G243" s="63" t="s">
        <v>16</v>
      </c>
      <c r="H243" s="63" t="s">
        <v>15</v>
      </c>
      <c r="I243" s="63">
        <v>20</v>
      </c>
      <c r="J243" s="63">
        <v>50</v>
      </c>
      <c r="K243" s="63" t="s">
        <v>21</v>
      </c>
      <c r="L243" s="63">
        <v>57.747999999999998</v>
      </c>
      <c r="M243" s="63">
        <v>141.04</v>
      </c>
      <c r="N243" s="63">
        <v>57.745999999999995</v>
      </c>
      <c r="O243" s="63">
        <v>140.88999999999999</v>
      </c>
    </row>
    <row r="244" spans="2:15" x14ac:dyDescent="0.25">
      <c r="B244" s="63" t="str">
        <f t="shared" si="4"/>
        <v>ACVmeas0.001020</v>
      </c>
      <c r="C244" s="63" t="s">
        <v>812</v>
      </c>
      <c r="D244" s="63">
        <v>0</v>
      </c>
      <c r="E244" s="63">
        <v>0.01</v>
      </c>
      <c r="F244" s="63">
        <v>1E-3</v>
      </c>
      <c r="G244" s="63" t="s">
        <v>16</v>
      </c>
      <c r="H244" s="63" t="s">
        <v>15</v>
      </c>
      <c r="I244" s="63">
        <v>20</v>
      </c>
      <c r="J244" s="63">
        <v>50</v>
      </c>
      <c r="K244" s="63" t="s">
        <v>21</v>
      </c>
      <c r="L244" s="63">
        <v>577.36</v>
      </c>
      <c r="M244" s="63">
        <v>14.328000000000001</v>
      </c>
      <c r="N244" s="63">
        <v>577.36</v>
      </c>
      <c r="O244" s="63">
        <v>14.263</v>
      </c>
    </row>
    <row r="245" spans="2:15" x14ac:dyDescent="0.25">
      <c r="B245" s="63" t="str">
        <f t="shared" si="4"/>
        <v>ACVmeas0.01020</v>
      </c>
      <c r="C245" s="63" t="s">
        <v>812</v>
      </c>
      <c r="D245" s="63">
        <v>0</v>
      </c>
      <c r="E245" s="63">
        <v>0.01</v>
      </c>
      <c r="F245" s="63">
        <v>0.01</v>
      </c>
      <c r="G245" s="63" t="s">
        <v>16</v>
      </c>
      <c r="H245" s="63" t="s">
        <v>15</v>
      </c>
      <c r="I245" s="63">
        <v>20</v>
      </c>
      <c r="J245" s="63">
        <v>50</v>
      </c>
      <c r="K245" s="63" t="s">
        <v>21</v>
      </c>
      <c r="L245" s="63">
        <v>5773.6</v>
      </c>
      <c r="M245" s="63">
        <v>1.4523999999999999</v>
      </c>
      <c r="N245" s="63">
        <v>5773.6</v>
      </c>
      <c r="O245" s="63">
        <v>1.4265000000000001</v>
      </c>
    </row>
    <row r="246" spans="2:15" x14ac:dyDescent="0.25">
      <c r="B246" s="63" t="str">
        <f t="shared" si="4"/>
        <v>ACVmeas0.0000001050</v>
      </c>
      <c r="C246" s="63" t="s">
        <v>812</v>
      </c>
      <c r="D246" s="63">
        <v>0</v>
      </c>
      <c r="E246" s="63">
        <v>0.01</v>
      </c>
      <c r="F246" s="63">
        <v>1.0000000000000001E-7</v>
      </c>
      <c r="G246" s="63" t="s">
        <v>16</v>
      </c>
      <c r="H246" s="63" t="s">
        <v>15</v>
      </c>
      <c r="I246" s="63">
        <v>50</v>
      </c>
      <c r="J246" s="63">
        <v>100</v>
      </c>
      <c r="K246" s="63" t="s">
        <v>21</v>
      </c>
      <c r="L246" s="63">
        <v>2.1</v>
      </c>
      <c r="M246" s="63">
        <v>5700</v>
      </c>
      <c r="N246" s="63">
        <v>1.6</v>
      </c>
      <c r="O246" s="63">
        <v>5742.9</v>
      </c>
    </row>
    <row r="247" spans="2:15" x14ac:dyDescent="0.25">
      <c r="B247" s="63" t="str">
        <f t="shared" si="4"/>
        <v>ACVmeas0.000001050</v>
      </c>
      <c r="C247" s="63" t="s">
        <v>812</v>
      </c>
      <c r="D247" s="63">
        <v>0</v>
      </c>
      <c r="E247" s="63">
        <v>0.01</v>
      </c>
      <c r="F247" s="63">
        <v>9.9999999999999995E-7</v>
      </c>
      <c r="G247" s="63" t="s">
        <v>16</v>
      </c>
      <c r="H247" s="63" t="s">
        <v>15</v>
      </c>
      <c r="I247" s="63">
        <v>50</v>
      </c>
      <c r="J247" s="63">
        <v>100</v>
      </c>
      <c r="K247" s="63" t="s">
        <v>21</v>
      </c>
      <c r="L247" s="63">
        <v>2.1</v>
      </c>
      <c r="M247" s="63">
        <v>5700</v>
      </c>
      <c r="N247" s="63">
        <v>1.6756</v>
      </c>
      <c r="O247" s="63">
        <v>5735.5999999999995</v>
      </c>
    </row>
    <row r="248" spans="2:15" x14ac:dyDescent="0.25">
      <c r="B248" s="63" t="str">
        <f t="shared" si="4"/>
        <v>ACVmeas0.00001050</v>
      </c>
      <c r="C248" s="63" t="s">
        <v>812</v>
      </c>
      <c r="D248" s="63">
        <v>0</v>
      </c>
      <c r="E248" s="63">
        <v>0.01</v>
      </c>
      <c r="F248" s="63">
        <v>1.0000000000000001E-5</v>
      </c>
      <c r="G248" s="63" t="s">
        <v>16</v>
      </c>
      <c r="H248" s="63" t="s">
        <v>15</v>
      </c>
      <c r="I248" s="63">
        <v>50</v>
      </c>
      <c r="J248" s="63">
        <v>100</v>
      </c>
      <c r="K248" s="63" t="s">
        <v>21</v>
      </c>
      <c r="L248" s="63">
        <v>5.6392999999999995</v>
      </c>
      <c r="M248" s="63">
        <v>5367.4</v>
      </c>
      <c r="N248" s="63">
        <v>5.6324999999999994</v>
      </c>
      <c r="O248" s="63">
        <v>5367.8</v>
      </c>
    </row>
    <row r="249" spans="2:15" x14ac:dyDescent="0.25">
      <c r="B249" s="63" t="str">
        <f t="shared" si="4"/>
        <v>ACVmeas0.0001050</v>
      </c>
      <c r="C249" s="63" t="s">
        <v>812</v>
      </c>
      <c r="D249" s="63">
        <v>0</v>
      </c>
      <c r="E249" s="63">
        <v>0.01</v>
      </c>
      <c r="F249" s="63">
        <v>1E-4</v>
      </c>
      <c r="G249" s="63" t="s">
        <v>16</v>
      </c>
      <c r="H249" s="63" t="s">
        <v>15</v>
      </c>
      <c r="I249" s="63">
        <v>50</v>
      </c>
      <c r="J249" s="63">
        <v>100</v>
      </c>
      <c r="K249" s="63" t="s">
        <v>21</v>
      </c>
      <c r="L249" s="63">
        <v>57.528999999999996</v>
      </c>
      <c r="M249" s="63">
        <v>2504.9</v>
      </c>
      <c r="N249" s="63">
        <v>57.525999999999996</v>
      </c>
      <c r="O249" s="63">
        <v>2504.4</v>
      </c>
    </row>
    <row r="250" spans="2:15" x14ac:dyDescent="0.25">
      <c r="B250" s="63" t="str">
        <f t="shared" si="4"/>
        <v>ACVmeas0.001050</v>
      </c>
      <c r="C250" s="63" t="s">
        <v>812</v>
      </c>
      <c r="D250" s="63">
        <v>0</v>
      </c>
      <c r="E250" s="63">
        <v>0.01</v>
      </c>
      <c r="F250" s="63">
        <v>1E-3</v>
      </c>
      <c r="G250" s="63" t="s">
        <v>16</v>
      </c>
      <c r="H250" s="63" t="s">
        <v>15</v>
      </c>
      <c r="I250" s="63">
        <v>50</v>
      </c>
      <c r="J250" s="63">
        <v>100</v>
      </c>
      <c r="K250" s="63" t="s">
        <v>21</v>
      </c>
      <c r="L250" s="63">
        <v>577.33000000000004</v>
      </c>
      <c r="M250" s="63">
        <v>303.94</v>
      </c>
      <c r="N250" s="63">
        <v>577.33000000000004</v>
      </c>
      <c r="O250" s="63">
        <v>303.59999999999997</v>
      </c>
    </row>
    <row r="251" spans="2:15" x14ac:dyDescent="0.25">
      <c r="B251" s="63" t="str">
        <f t="shared" si="4"/>
        <v>ACVmeas0.01050</v>
      </c>
      <c r="C251" s="63" t="s">
        <v>812</v>
      </c>
      <c r="D251" s="63">
        <v>0</v>
      </c>
      <c r="E251" s="63">
        <v>0.01</v>
      </c>
      <c r="F251" s="63">
        <v>0.01</v>
      </c>
      <c r="G251" s="63" t="s">
        <v>16</v>
      </c>
      <c r="H251" s="63" t="s">
        <v>15</v>
      </c>
      <c r="I251" s="63">
        <v>50</v>
      </c>
      <c r="J251" s="63">
        <v>100</v>
      </c>
      <c r="K251" s="63" t="s">
        <v>21</v>
      </c>
      <c r="L251" s="63">
        <v>5773.6</v>
      </c>
      <c r="M251" s="63">
        <v>30.576000000000001</v>
      </c>
      <c r="N251" s="63">
        <v>5773.5</v>
      </c>
      <c r="O251" s="63">
        <v>30.437999999999999</v>
      </c>
    </row>
    <row r="252" spans="2:15" x14ac:dyDescent="0.25">
      <c r="B252" s="63" t="str">
        <f t="shared" si="4"/>
        <v>ACVmeas0.00000010100</v>
      </c>
      <c r="C252" s="63" t="s">
        <v>812</v>
      </c>
      <c r="D252" s="63">
        <v>0</v>
      </c>
      <c r="E252" s="63">
        <v>0.01</v>
      </c>
      <c r="F252" s="63">
        <v>1.0000000000000001E-7</v>
      </c>
      <c r="G252" s="63" t="s">
        <v>16</v>
      </c>
      <c r="H252" s="63" t="s">
        <v>15</v>
      </c>
      <c r="I252" s="63">
        <v>100</v>
      </c>
      <c r="J252" s="63">
        <v>300</v>
      </c>
      <c r="K252" s="63" t="s">
        <v>21</v>
      </c>
      <c r="L252" s="63">
        <v>4.2</v>
      </c>
      <c r="M252" s="63">
        <v>46000</v>
      </c>
      <c r="N252" s="63">
        <v>2.5802</v>
      </c>
      <c r="O252" s="63">
        <v>46162</v>
      </c>
    </row>
    <row r="253" spans="2:15" x14ac:dyDescent="0.25">
      <c r="B253" s="63" t="str">
        <f t="shared" si="4"/>
        <v>ACVmeas0.0000010100</v>
      </c>
      <c r="C253" s="63" t="s">
        <v>812</v>
      </c>
      <c r="D253" s="63">
        <v>0</v>
      </c>
      <c r="E253" s="63">
        <v>0.01</v>
      </c>
      <c r="F253" s="63">
        <v>9.9999999999999995E-7</v>
      </c>
      <c r="G253" s="63" t="s">
        <v>16</v>
      </c>
      <c r="H253" s="63" t="s">
        <v>15</v>
      </c>
      <c r="I253" s="63">
        <v>100</v>
      </c>
      <c r="J253" s="63">
        <v>300</v>
      </c>
      <c r="K253" s="63" t="s">
        <v>21</v>
      </c>
      <c r="L253" s="63">
        <v>4.2</v>
      </c>
      <c r="M253" s="63">
        <v>46000</v>
      </c>
      <c r="N253" s="63">
        <v>2.6033000000000004</v>
      </c>
      <c r="O253" s="63">
        <v>46160</v>
      </c>
    </row>
    <row r="254" spans="2:15" x14ac:dyDescent="0.25">
      <c r="B254" s="63" t="str">
        <f t="shared" si="4"/>
        <v>ACVmeas0.000010100</v>
      </c>
      <c r="C254" s="63" t="s">
        <v>812</v>
      </c>
      <c r="D254" s="63">
        <v>0</v>
      </c>
      <c r="E254" s="63">
        <v>0.01</v>
      </c>
      <c r="F254" s="63">
        <v>1.0000000000000001E-5</v>
      </c>
      <c r="G254" s="63" t="s">
        <v>16</v>
      </c>
      <c r="H254" s="63" t="s">
        <v>15</v>
      </c>
      <c r="I254" s="63">
        <v>100</v>
      </c>
      <c r="J254" s="63">
        <v>300</v>
      </c>
      <c r="K254" s="63" t="s">
        <v>21</v>
      </c>
      <c r="L254" s="63">
        <v>4.6479999999999997</v>
      </c>
      <c r="M254" s="63">
        <v>45959</v>
      </c>
      <c r="N254" s="63">
        <v>4.6345999999999998</v>
      </c>
      <c r="O254" s="63">
        <v>45960</v>
      </c>
    </row>
    <row r="255" spans="2:15" x14ac:dyDescent="0.25">
      <c r="B255" s="63" t="str">
        <f t="shared" si="4"/>
        <v>ACVmeas0.00010100</v>
      </c>
      <c r="C255" s="63" t="s">
        <v>812</v>
      </c>
      <c r="D255" s="63">
        <v>0</v>
      </c>
      <c r="E255" s="63">
        <v>0.01</v>
      </c>
      <c r="F255" s="63">
        <v>1E-4</v>
      </c>
      <c r="G255" s="63" t="s">
        <v>16</v>
      </c>
      <c r="H255" s="63" t="s">
        <v>15</v>
      </c>
      <c r="I255" s="63">
        <v>100</v>
      </c>
      <c r="J255" s="63">
        <v>300</v>
      </c>
      <c r="K255" s="63" t="s">
        <v>21</v>
      </c>
      <c r="L255" s="63">
        <v>54.055999999999997</v>
      </c>
      <c r="M255" s="63">
        <v>41373</v>
      </c>
      <c r="N255" s="63">
        <v>54.045999999999999</v>
      </c>
      <c r="O255" s="63">
        <v>41373</v>
      </c>
    </row>
    <row r="256" spans="2:15" x14ac:dyDescent="0.25">
      <c r="B256" s="63" t="str">
        <f t="shared" si="4"/>
        <v>ACVmeas0.0010100</v>
      </c>
      <c r="C256" s="63" t="s">
        <v>812</v>
      </c>
      <c r="D256" s="63">
        <v>0</v>
      </c>
      <c r="E256" s="63">
        <v>0.01</v>
      </c>
      <c r="F256" s="63">
        <v>1E-3</v>
      </c>
      <c r="G256" s="63" t="s">
        <v>16</v>
      </c>
      <c r="H256" s="63" t="s">
        <v>15</v>
      </c>
      <c r="I256" s="63">
        <v>100</v>
      </c>
      <c r="J256" s="63">
        <v>300</v>
      </c>
      <c r="K256" s="63" t="s">
        <v>21</v>
      </c>
      <c r="L256" s="63">
        <v>575.75</v>
      </c>
      <c r="M256" s="63">
        <v>16509</v>
      </c>
      <c r="N256" s="63">
        <v>575.75</v>
      </c>
      <c r="O256" s="63">
        <v>16508</v>
      </c>
    </row>
    <row r="257" spans="2:15" x14ac:dyDescent="0.25">
      <c r="B257" s="63" t="str">
        <f t="shared" si="4"/>
        <v>ACVmeas0.010100</v>
      </c>
      <c r="C257" s="63" t="s">
        <v>812</v>
      </c>
      <c r="D257" s="63">
        <v>0</v>
      </c>
      <c r="E257" s="63">
        <v>0.01</v>
      </c>
      <c r="F257" s="63">
        <v>0.01</v>
      </c>
      <c r="G257" s="63" t="s">
        <v>16</v>
      </c>
      <c r="H257" s="63" t="s">
        <v>15</v>
      </c>
      <c r="I257" s="63">
        <v>100</v>
      </c>
      <c r="J257" s="63">
        <v>300</v>
      </c>
      <c r="K257" s="63" t="s">
        <v>21</v>
      </c>
      <c r="L257" s="63">
        <v>5773.4000000000005</v>
      </c>
      <c r="M257" s="63">
        <v>1882</v>
      </c>
      <c r="N257" s="63">
        <v>5771.9000000000005</v>
      </c>
      <c r="O257" s="63">
        <v>1881.5</v>
      </c>
    </row>
    <row r="258" spans="2:15" x14ac:dyDescent="0.25">
      <c r="B258" s="63" t="str">
        <f t="shared" si="4"/>
        <v>ACVmeas0.00000010300</v>
      </c>
      <c r="C258" s="63" t="s">
        <v>812</v>
      </c>
      <c r="D258" s="63">
        <v>0</v>
      </c>
      <c r="E258" s="63">
        <v>0.01</v>
      </c>
      <c r="F258" s="63">
        <v>1.0000000000000001E-7</v>
      </c>
      <c r="G258" s="63" t="s">
        <v>16</v>
      </c>
      <c r="H258" s="63" t="s">
        <v>15</v>
      </c>
      <c r="I258" s="63">
        <v>300</v>
      </c>
      <c r="J258" s="63">
        <v>1000</v>
      </c>
      <c r="K258" s="63" t="s">
        <v>21</v>
      </c>
      <c r="L258" s="63">
        <v>7.8</v>
      </c>
      <c r="M258" s="63">
        <v>46000</v>
      </c>
      <c r="N258" s="63">
        <v>5.9622999999999999</v>
      </c>
      <c r="O258" s="63">
        <v>46174</v>
      </c>
    </row>
    <row r="259" spans="2:15" x14ac:dyDescent="0.25">
      <c r="B259" s="63" t="str">
        <f t="shared" si="4"/>
        <v>ACVmeas0.0000010300</v>
      </c>
      <c r="C259" s="63" t="s">
        <v>812</v>
      </c>
      <c r="D259" s="63">
        <v>0</v>
      </c>
      <c r="E259" s="63">
        <v>0.01</v>
      </c>
      <c r="F259" s="63">
        <v>9.9999999999999995E-7</v>
      </c>
      <c r="G259" s="63" t="s">
        <v>16</v>
      </c>
      <c r="H259" s="63" t="s">
        <v>15</v>
      </c>
      <c r="I259" s="63">
        <v>300</v>
      </c>
      <c r="J259" s="63">
        <v>1000</v>
      </c>
      <c r="K259" s="63" t="s">
        <v>21</v>
      </c>
      <c r="L259" s="63">
        <v>7.8</v>
      </c>
      <c r="M259" s="63">
        <v>46000</v>
      </c>
      <c r="N259" s="63">
        <v>5.9767000000000001</v>
      </c>
      <c r="O259" s="63">
        <v>46173</v>
      </c>
    </row>
    <row r="260" spans="2:15" x14ac:dyDescent="0.25">
      <c r="B260" s="63" t="str">
        <f t="shared" si="4"/>
        <v>ACVmeas0.000010300</v>
      </c>
      <c r="C260" s="63" t="s">
        <v>812</v>
      </c>
      <c r="D260" s="63">
        <v>0</v>
      </c>
      <c r="E260" s="63">
        <v>0.01</v>
      </c>
      <c r="F260" s="63">
        <v>1.0000000000000001E-5</v>
      </c>
      <c r="G260" s="63" t="s">
        <v>16</v>
      </c>
      <c r="H260" s="63" t="s">
        <v>15</v>
      </c>
      <c r="I260" s="63">
        <v>300</v>
      </c>
      <c r="J260" s="63">
        <v>1000</v>
      </c>
      <c r="K260" s="63" t="s">
        <v>21</v>
      </c>
      <c r="L260" s="63">
        <v>7.8</v>
      </c>
      <c r="M260" s="63">
        <v>46000</v>
      </c>
      <c r="N260" s="63">
        <v>7.4483999999999995</v>
      </c>
      <c r="O260" s="63">
        <v>46029</v>
      </c>
    </row>
    <row r="261" spans="2:15" x14ac:dyDescent="0.25">
      <c r="B261" s="63" t="str">
        <f t="shared" si="4"/>
        <v>ACVmeas0.00010300</v>
      </c>
      <c r="C261" s="63" t="s">
        <v>812</v>
      </c>
      <c r="D261" s="63">
        <v>0</v>
      </c>
      <c r="E261" s="63">
        <v>0.01</v>
      </c>
      <c r="F261" s="63">
        <v>1E-4</v>
      </c>
      <c r="G261" s="63" t="s">
        <v>16</v>
      </c>
      <c r="H261" s="63" t="s">
        <v>15</v>
      </c>
      <c r="I261" s="63">
        <v>300</v>
      </c>
      <c r="J261" s="63">
        <v>1000</v>
      </c>
      <c r="K261" s="63" t="s">
        <v>21</v>
      </c>
      <c r="L261" s="63">
        <v>54.540999999999997</v>
      </c>
      <c r="M261" s="63">
        <v>41672</v>
      </c>
      <c r="N261" s="63">
        <v>54.532999999999994</v>
      </c>
      <c r="O261" s="63">
        <v>41672</v>
      </c>
    </row>
    <row r="262" spans="2:15" x14ac:dyDescent="0.25">
      <c r="B262" s="63" t="str">
        <f t="shared" si="4"/>
        <v>ACVmeas0.0010300</v>
      </c>
      <c r="C262" s="63" t="s">
        <v>812</v>
      </c>
      <c r="D262" s="63">
        <v>0</v>
      </c>
      <c r="E262" s="63">
        <v>0.01</v>
      </c>
      <c r="F262" s="63">
        <v>1E-3</v>
      </c>
      <c r="G262" s="63" t="s">
        <v>16</v>
      </c>
      <c r="H262" s="63" t="s">
        <v>15</v>
      </c>
      <c r="I262" s="63">
        <v>300</v>
      </c>
      <c r="J262" s="63">
        <v>1000</v>
      </c>
      <c r="K262" s="63" t="s">
        <v>21</v>
      </c>
      <c r="L262" s="63">
        <v>575.78</v>
      </c>
      <c r="M262" s="63">
        <v>16726</v>
      </c>
      <c r="N262" s="63">
        <v>575.78</v>
      </c>
      <c r="O262" s="63">
        <v>16725</v>
      </c>
    </row>
    <row r="263" spans="2:15" x14ac:dyDescent="0.25">
      <c r="B263" s="63" t="str">
        <f t="shared" si="4"/>
        <v>ACVmeas0.010300</v>
      </c>
      <c r="C263" s="63" t="s">
        <v>812</v>
      </c>
      <c r="D263" s="63">
        <v>0</v>
      </c>
      <c r="E263" s="63">
        <v>0.01</v>
      </c>
      <c r="F263" s="63">
        <v>0.01</v>
      </c>
      <c r="G263" s="63" t="s">
        <v>16</v>
      </c>
      <c r="H263" s="63" t="s">
        <v>15</v>
      </c>
      <c r="I263" s="63">
        <v>300</v>
      </c>
      <c r="J263" s="63">
        <v>1000</v>
      </c>
      <c r="K263" s="63" t="s">
        <v>21</v>
      </c>
      <c r="L263" s="63">
        <v>5773.4000000000005</v>
      </c>
      <c r="M263" s="63">
        <v>1910</v>
      </c>
      <c r="N263" s="63">
        <v>5771.9000000000005</v>
      </c>
      <c r="O263" s="63">
        <v>1909.4</v>
      </c>
    </row>
    <row r="264" spans="2:15" x14ac:dyDescent="0.25">
      <c r="B264" s="63" t="str">
        <f t="shared" si="4"/>
        <v>ACVmeas0.000000101000</v>
      </c>
      <c r="C264" s="63" t="s">
        <v>812</v>
      </c>
      <c r="D264" s="63">
        <v>0</v>
      </c>
      <c r="E264" s="63">
        <v>0.01</v>
      </c>
      <c r="F264" s="63">
        <v>1.0000000000000001E-7</v>
      </c>
      <c r="G264" s="63" t="s">
        <v>16</v>
      </c>
      <c r="H264" s="63" t="s">
        <v>15</v>
      </c>
      <c r="I264" s="63">
        <v>1000</v>
      </c>
      <c r="J264" s="63">
        <v>4000</v>
      </c>
      <c r="K264" s="63" t="s">
        <v>21</v>
      </c>
      <c r="L264" s="63">
        <v>9.6999999999999993</v>
      </c>
      <c r="M264" s="63">
        <v>81000</v>
      </c>
      <c r="N264" s="63">
        <v>9.6780000000000008</v>
      </c>
      <c r="O264" s="63">
        <v>80706</v>
      </c>
    </row>
    <row r="265" spans="2:15" x14ac:dyDescent="0.25">
      <c r="B265" s="63" t="str">
        <f t="shared" si="4"/>
        <v>ACVmeas0.00000101000</v>
      </c>
      <c r="C265" s="63" t="s">
        <v>812</v>
      </c>
      <c r="D265" s="63">
        <v>0</v>
      </c>
      <c r="E265" s="63">
        <v>0.01</v>
      </c>
      <c r="F265" s="63">
        <v>9.9999999999999995E-7</v>
      </c>
      <c r="G265" s="63" t="s">
        <v>16</v>
      </c>
      <c r="H265" s="63" t="s">
        <v>15</v>
      </c>
      <c r="I265" s="63">
        <v>1000</v>
      </c>
      <c r="J265" s="63">
        <v>4000</v>
      </c>
      <c r="K265" s="63" t="s">
        <v>21</v>
      </c>
      <c r="L265" s="63">
        <v>9.6999999999999993</v>
      </c>
      <c r="M265" s="63">
        <v>81000</v>
      </c>
      <c r="N265" s="63">
        <v>9.6882000000000001</v>
      </c>
      <c r="O265" s="63">
        <v>80705</v>
      </c>
    </row>
    <row r="266" spans="2:15" x14ac:dyDescent="0.25">
      <c r="B266" s="63" t="str">
        <f t="shared" si="4"/>
        <v>ACVmeas0.0000101000</v>
      </c>
      <c r="C266" s="63" t="s">
        <v>812</v>
      </c>
      <c r="D266" s="63">
        <v>0</v>
      </c>
      <c r="E266" s="63">
        <v>0.01</v>
      </c>
      <c r="F266" s="63">
        <v>1.0000000000000001E-5</v>
      </c>
      <c r="G266" s="63" t="s">
        <v>16</v>
      </c>
      <c r="H266" s="63" t="s">
        <v>15</v>
      </c>
      <c r="I266" s="63">
        <v>1000</v>
      </c>
      <c r="J266" s="63">
        <v>4000</v>
      </c>
      <c r="K266" s="63" t="s">
        <v>21</v>
      </c>
      <c r="L266" s="63">
        <v>10.604999999999999</v>
      </c>
      <c r="M266" s="63">
        <v>80910</v>
      </c>
      <c r="N266" s="63">
        <v>10.599</v>
      </c>
      <c r="O266" s="63">
        <v>80616</v>
      </c>
    </row>
    <row r="267" spans="2:15" x14ac:dyDescent="0.25">
      <c r="B267" s="63" t="str">
        <f t="shared" si="4"/>
        <v>ACVmeas0.000101000</v>
      </c>
      <c r="C267" s="63" t="s">
        <v>812</v>
      </c>
      <c r="D267" s="63">
        <v>0</v>
      </c>
      <c r="E267" s="63">
        <v>0.01</v>
      </c>
      <c r="F267" s="63">
        <v>1E-4</v>
      </c>
      <c r="G267" s="63" t="s">
        <v>16</v>
      </c>
      <c r="H267" s="63" t="s">
        <v>15</v>
      </c>
      <c r="I267" s="63">
        <v>1000</v>
      </c>
      <c r="J267" s="63">
        <v>4000</v>
      </c>
      <c r="K267" s="63" t="s">
        <v>21</v>
      </c>
      <c r="L267" s="63">
        <v>52.774999999999999</v>
      </c>
      <c r="M267" s="63">
        <v>76693</v>
      </c>
      <c r="N267" s="63">
        <v>52.739999999999995</v>
      </c>
      <c r="O267" s="63">
        <v>76604</v>
      </c>
    </row>
    <row r="268" spans="2:15" x14ac:dyDescent="0.25">
      <c r="B268" s="63" t="str">
        <f t="shared" si="4"/>
        <v>ACVmeas0.00101000</v>
      </c>
      <c r="C268" s="63" t="s">
        <v>812</v>
      </c>
      <c r="D268" s="63">
        <v>0</v>
      </c>
      <c r="E268" s="63">
        <v>0.01</v>
      </c>
      <c r="F268" s="63">
        <v>1E-3</v>
      </c>
      <c r="G268" s="63" t="s">
        <v>16</v>
      </c>
      <c r="H268" s="63" t="s">
        <v>15</v>
      </c>
      <c r="I268" s="63">
        <v>1000</v>
      </c>
      <c r="J268" s="63">
        <v>4000</v>
      </c>
      <c r="K268" s="63" t="s">
        <v>21</v>
      </c>
      <c r="L268" s="63">
        <v>573.38</v>
      </c>
      <c r="M268" s="63">
        <v>42685</v>
      </c>
      <c r="N268" s="63">
        <v>573.36</v>
      </c>
      <c r="O268" s="63">
        <v>42684</v>
      </c>
    </row>
    <row r="269" spans="2:15" x14ac:dyDescent="0.25">
      <c r="B269" s="63" t="str">
        <f t="shared" si="4"/>
        <v>ACVmeas0.0101000</v>
      </c>
      <c r="C269" s="63" t="s">
        <v>812</v>
      </c>
      <c r="D269" s="63">
        <v>0</v>
      </c>
      <c r="E269" s="63">
        <v>0.01</v>
      </c>
      <c r="F269" s="63">
        <v>0.01</v>
      </c>
      <c r="G269" s="63" t="s">
        <v>16</v>
      </c>
      <c r="H269" s="63" t="s">
        <v>15</v>
      </c>
      <c r="I269" s="63">
        <v>1000</v>
      </c>
      <c r="J269" s="63">
        <v>4000</v>
      </c>
      <c r="K269" s="63" t="s">
        <v>21</v>
      </c>
      <c r="L269" s="63">
        <v>5773</v>
      </c>
      <c r="M269" s="63">
        <v>5804.8</v>
      </c>
      <c r="N269" s="63">
        <v>5769.3</v>
      </c>
      <c r="O269" s="63">
        <v>5803.6</v>
      </c>
    </row>
    <row r="270" spans="2:15" x14ac:dyDescent="0.25">
      <c r="B270" s="63" t="str">
        <f t="shared" si="4"/>
        <v>ACVmeas0.000000104000</v>
      </c>
      <c r="C270" s="63" t="s">
        <v>812</v>
      </c>
      <c r="D270" s="63">
        <v>0</v>
      </c>
      <c r="E270" s="63">
        <v>0.01</v>
      </c>
      <c r="F270" s="63">
        <v>1.0000000000000001E-7</v>
      </c>
      <c r="G270" s="63" t="s">
        <v>16</v>
      </c>
      <c r="H270" s="63" t="s">
        <v>15</v>
      </c>
      <c r="I270" s="63">
        <v>4000</v>
      </c>
      <c r="J270" s="63">
        <v>8000</v>
      </c>
      <c r="K270" s="63" t="s">
        <v>21</v>
      </c>
      <c r="L270" s="63">
        <v>20</v>
      </c>
      <c r="M270" s="63">
        <v>230000</v>
      </c>
      <c r="N270" s="63">
        <v>12.166</v>
      </c>
      <c r="O270" s="63">
        <v>230700</v>
      </c>
    </row>
    <row r="271" spans="2:15" x14ac:dyDescent="0.25">
      <c r="B271" s="63" t="str">
        <f t="shared" si="4"/>
        <v>ACVmeas0.00000104000</v>
      </c>
      <c r="C271" s="63" t="s">
        <v>812</v>
      </c>
      <c r="D271" s="63">
        <v>0</v>
      </c>
      <c r="E271" s="63">
        <v>0.01</v>
      </c>
      <c r="F271" s="63">
        <v>9.9999999999999995E-7</v>
      </c>
      <c r="G271" s="63" t="s">
        <v>16</v>
      </c>
      <c r="H271" s="63" t="s">
        <v>15</v>
      </c>
      <c r="I271" s="63">
        <v>4000</v>
      </c>
      <c r="J271" s="63">
        <v>8000</v>
      </c>
      <c r="K271" s="63" t="s">
        <v>21</v>
      </c>
      <c r="L271" s="63">
        <v>20</v>
      </c>
      <c r="M271" s="63">
        <v>230000</v>
      </c>
      <c r="N271" s="63">
        <v>12.170999999999999</v>
      </c>
      <c r="O271" s="63">
        <v>230700</v>
      </c>
    </row>
    <row r="272" spans="2:15" x14ac:dyDescent="0.25">
      <c r="B272" s="63" t="str">
        <f t="shared" si="4"/>
        <v>ACVmeas0.0000104000</v>
      </c>
      <c r="C272" s="63" t="s">
        <v>812</v>
      </c>
      <c r="D272" s="63">
        <v>0</v>
      </c>
      <c r="E272" s="63">
        <v>0.01</v>
      </c>
      <c r="F272" s="63">
        <v>1.0000000000000001E-5</v>
      </c>
      <c r="G272" s="63" t="s">
        <v>16</v>
      </c>
      <c r="H272" s="63" t="s">
        <v>15</v>
      </c>
      <c r="I272" s="63">
        <v>4000</v>
      </c>
      <c r="J272" s="63">
        <v>8000</v>
      </c>
      <c r="K272" s="63" t="s">
        <v>21</v>
      </c>
      <c r="L272" s="63">
        <v>20</v>
      </c>
      <c r="M272" s="63">
        <v>230000</v>
      </c>
      <c r="N272" s="63">
        <v>12.642999999999999</v>
      </c>
      <c r="O272" s="63">
        <v>230650</v>
      </c>
    </row>
    <row r="273" spans="2:15" x14ac:dyDescent="0.25">
      <c r="B273" s="63" t="str">
        <f t="shared" si="4"/>
        <v>ACVmeas0.000104000</v>
      </c>
      <c r="C273" s="63" t="s">
        <v>812</v>
      </c>
      <c r="D273" s="63">
        <v>0</v>
      </c>
      <c r="E273" s="63">
        <v>0.01</v>
      </c>
      <c r="F273" s="63">
        <v>1E-4</v>
      </c>
      <c r="G273" s="63" t="s">
        <v>16</v>
      </c>
      <c r="H273" s="63" t="s">
        <v>15</v>
      </c>
      <c r="I273" s="63">
        <v>4000</v>
      </c>
      <c r="J273" s="63">
        <v>8000</v>
      </c>
      <c r="K273" s="63" t="s">
        <v>21</v>
      </c>
      <c r="L273" s="63">
        <v>44.988999999999997</v>
      </c>
      <c r="M273" s="63">
        <v>227500</v>
      </c>
      <c r="N273" s="63">
        <v>44.888999999999996</v>
      </c>
      <c r="O273" s="63">
        <v>227500</v>
      </c>
    </row>
    <row r="274" spans="2:15" x14ac:dyDescent="0.25">
      <c r="B274" s="63" t="str">
        <f t="shared" si="4"/>
        <v>ACVmeas0.00104000</v>
      </c>
      <c r="C274" s="63" t="s">
        <v>812</v>
      </c>
      <c r="D274" s="63">
        <v>0</v>
      </c>
      <c r="E274" s="63">
        <v>0.01</v>
      </c>
      <c r="F274" s="63">
        <v>1E-3</v>
      </c>
      <c r="G274" s="63" t="s">
        <v>16</v>
      </c>
      <c r="H274" s="63" t="s">
        <v>15</v>
      </c>
      <c r="I274" s="63">
        <v>4000</v>
      </c>
      <c r="J274" s="63">
        <v>8000</v>
      </c>
      <c r="K274" s="63" t="s">
        <v>21</v>
      </c>
      <c r="L274" s="63">
        <v>560.17999999999995</v>
      </c>
      <c r="M274" s="63">
        <v>182980</v>
      </c>
      <c r="N274" s="63">
        <v>560.13</v>
      </c>
      <c r="O274" s="63">
        <v>182980</v>
      </c>
    </row>
    <row r="275" spans="2:15" x14ac:dyDescent="0.25">
      <c r="B275" s="63" t="str">
        <f t="shared" si="4"/>
        <v>ACVmeas0.0104000</v>
      </c>
      <c r="C275" s="63" t="s">
        <v>812</v>
      </c>
      <c r="D275" s="63">
        <v>0</v>
      </c>
      <c r="E275" s="63">
        <v>0.01</v>
      </c>
      <c r="F275" s="63">
        <v>0.01</v>
      </c>
      <c r="G275" s="63" t="s">
        <v>16</v>
      </c>
      <c r="H275" s="63" t="s">
        <v>15</v>
      </c>
      <c r="I275" s="63">
        <v>4000</v>
      </c>
      <c r="J275" s="63">
        <v>8000</v>
      </c>
      <c r="K275" s="63" t="s">
        <v>21</v>
      </c>
      <c r="L275" s="63">
        <v>5769.2000000000007</v>
      </c>
      <c r="M275" s="63">
        <v>45281</v>
      </c>
      <c r="N275" s="63">
        <v>5755.4000000000005</v>
      </c>
      <c r="O275" s="63">
        <v>45279</v>
      </c>
    </row>
    <row r="276" spans="2:15" x14ac:dyDescent="0.25">
      <c r="B276" s="63" t="str">
        <f t="shared" si="4"/>
        <v>ACVmeas0.00000010.010.001</v>
      </c>
      <c r="C276" s="63" t="s">
        <v>812</v>
      </c>
      <c r="D276" s="63">
        <v>0.01</v>
      </c>
      <c r="E276" s="63">
        <v>0.1</v>
      </c>
      <c r="F276" s="63">
        <v>1.0000000000000001E-7</v>
      </c>
      <c r="G276" s="63" t="s">
        <v>16</v>
      </c>
      <c r="H276" s="63" t="s">
        <v>15</v>
      </c>
      <c r="I276" s="63">
        <v>1E-3</v>
      </c>
      <c r="J276" s="63">
        <v>0.04</v>
      </c>
      <c r="K276" s="63" t="s">
        <v>21</v>
      </c>
      <c r="L276" s="63">
        <v>4.7</v>
      </c>
      <c r="M276" s="63">
        <v>83</v>
      </c>
      <c r="N276" s="63">
        <v>4.6245000000000003</v>
      </c>
      <c r="O276" s="63">
        <v>83.307000000000002</v>
      </c>
    </row>
    <row r="277" spans="2:15" x14ac:dyDescent="0.25">
      <c r="B277" s="63" t="str">
        <f t="shared" si="4"/>
        <v>ACVmeas0.0000010.010.001</v>
      </c>
      <c r="C277" s="63" t="s">
        <v>812</v>
      </c>
      <c r="D277" s="63">
        <v>0.01</v>
      </c>
      <c r="E277" s="63">
        <v>0.1</v>
      </c>
      <c r="F277" s="63">
        <v>9.9999999999999995E-7</v>
      </c>
      <c r="G277" s="63" t="s">
        <v>16</v>
      </c>
      <c r="H277" s="63" t="s">
        <v>15</v>
      </c>
      <c r="I277" s="63">
        <v>1E-3</v>
      </c>
      <c r="J277" s="63">
        <v>0.04</v>
      </c>
      <c r="K277" s="63" t="s">
        <v>21</v>
      </c>
      <c r="L277" s="63">
        <v>4.7</v>
      </c>
      <c r="M277" s="63">
        <v>83</v>
      </c>
      <c r="N277" s="63">
        <v>4.6566999999999998</v>
      </c>
      <c r="O277" s="63">
        <v>83.113</v>
      </c>
    </row>
    <row r="278" spans="2:15" x14ac:dyDescent="0.25">
      <c r="B278" s="63" t="str">
        <f t="shared" si="4"/>
        <v>ACVmeas0.000010.010.001</v>
      </c>
      <c r="C278" s="63" t="s">
        <v>812</v>
      </c>
      <c r="D278" s="63">
        <v>0.01</v>
      </c>
      <c r="E278" s="63">
        <v>0.1</v>
      </c>
      <c r="F278" s="63">
        <v>1.0000000000000001E-5</v>
      </c>
      <c r="G278" s="63" t="s">
        <v>16</v>
      </c>
      <c r="H278" s="63" t="s">
        <v>15</v>
      </c>
      <c r="I278" s="63">
        <v>1E-3</v>
      </c>
      <c r="J278" s="63">
        <v>0.04</v>
      </c>
      <c r="K278" s="63" t="s">
        <v>21</v>
      </c>
      <c r="L278" s="63">
        <v>7.2520999999999995</v>
      </c>
      <c r="M278" s="63">
        <v>69.332000000000008</v>
      </c>
      <c r="N278" s="63">
        <v>7.2513999999999994</v>
      </c>
      <c r="O278" s="63">
        <v>69.320000000000007</v>
      </c>
    </row>
    <row r="279" spans="2:15" x14ac:dyDescent="0.25">
      <c r="B279" s="63" t="str">
        <f t="shared" si="4"/>
        <v>ACVmeas0.00010.010.001</v>
      </c>
      <c r="C279" s="63" t="s">
        <v>812</v>
      </c>
      <c r="D279" s="63">
        <v>0.01</v>
      </c>
      <c r="E279" s="63">
        <v>0.1</v>
      </c>
      <c r="F279" s="63">
        <v>1E-4</v>
      </c>
      <c r="G279" s="63" t="s">
        <v>16</v>
      </c>
      <c r="H279" s="63" t="s">
        <v>15</v>
      </c>
      <c r="I279" s="63">
        <v>1E-3</v>
      </c>
      <c r="J279" s="63">
        <v>0.04</v>
      </c>
      <c r="K279" s="63" t="s">
        <v>21</v>
      </c>
      <c r="L279" s="63">
        <v>57.861999999999995</v>
      </c>
      <c r="M279" s="63">
        <v>13.107000000000001</v>
      </c>
      <c r="N279" s="63">
        <v>57.861999999999995</v>
      </c>
      <c r="O279" s="63">
        <v>13.091999999999999</v>
      </c>
    </row>
    <row r="280" spans="2:15" x14ac:dyDescent="0.25">
      <c r="B280" s="63" t="str">
        <f t="shared" si="4"/>
        <v>ACVmeas0.0010.010.001</v>
      </c>
      <c r="C280" s="63" t="s">
        <v>812</v>
      </c>
      <c r="D280" s="63">
        <v>0.01</v>
      </c>
      <c r="E280" s="63">
        <v>0.1</v>
      </c>
      <c r="F280" s="63">
        <v>1E-3</v>
      </c>
      <c r="G280" s="63" t="s">
        <v>16</v>
      </c>
      <c r="H280" s="63" t="s">
        <v>15</v>
      </c>
      <c r="I280" s="63">
        <v>1E-3</v>
      </c>
      <c r="J280" s="63">
        <v>0.04</v>
      </c>
      <c r="K280" s="63" t="s">
        <v>21</v>
      </c>
      <c r="L280" s="63">
        <v>577.37</v>
      </c>
      <c r="M280" s="63">
        <v>1.3346</v>
      </c>
      <c r="N280" s="63">
        <v>577.37</v>
      </c>
      <c r="O280" s="63">
        <v>1.3282</v>
      </c>
    </row>
    <row r="281" spans="2:15" x14ac:dyDescent="0.25">
      <c r="B281" s="63" t="str">
        <f t="shared" si="4"/>
        <v>ACVmeas0.010.010.001</v>
      </c>
      <c r="C281" s="63" t="s">
        <v>812</v>
      </c>
      <c r="D281" s="63">
        <v>0.01</v>
      </c>
      <c r="E281" s="63">
        <v>0.1</v>
      </c>
      <c r="F281" s="63">
        <v>0.01</v>
      </c>
      <c r="G281" s="63" t="s">
        <v>16</v>
      </c>
      <c r="H281" s="63" t="s">
        <v>15</v>
      </c>
      <c r="I281" s="63">
        <v>1E-3</v>
      </c>
      <c r="J281" s="63">
        <v>0.04</v>
      </c>
      <c r="K281" s="63" t="s">
        <v>21</v>
      </c>
      <c r="L281" s="63">
        <v>5773.6</v>
      </c>
      <c r="M281" s="63">
        <v>0.13538</v>
      </c>
      <c r="N281" s="63">
        <v>5773.5</v>
      </c>
      <c r="O281" s="63">
        <v>0.13284000000000001</v>
      </c>
    </row>
    <row r="282" spans="2:15" x14ac:dyDescent="0.25">
      <c r="B282" s="63" t="str">
        <f t="shared" si="4"/>
        <v>ACVmeas0.00000010.010.04</v>
      </c>
      <c r="C282" s="63" t="s">
        <v>812</v>
      </c>
      <c r="D282" s="63">
        <v>0.01</v>
      </c>
      <c r="E282" s="63">
        <v>0.1</v>
      </c>
      <c r="F282" s="63">
        <v>1.0000000000000001E-7</v>
      </c>
      <c r="G282" s="63" t="s">
        <v>16</v>
      </c>
      <c r="H282" s="63" t="s">
        <v>15</v>
      </c>
      <c r="I282" s="63">
        <v>0.04</v>
      </c>
      <c r="J282" s="63">
        <v>1</v>
      </c>
      <c r="K282" s="63" t="s">
        <v>21</v>
      </c>
      <c r="L282" s="63">
        <v>2.4</v>
      </c>
      <c r="M282" s="63">
        <v>84</v>
      </c>
      <c r="N282" s="63">
        <v>2.3369</v>
      </c>
      <c r="O282" s="63">
        <v>83.638000000000005</v>
      </c>
    </row>
    <row r="283" spans="2:15" x14ac:dyDescent="0.25">
      <c r="B283" s="63" t="str">
        <f t="shared" si="4"/>
        <v>ACVmeas0.0000010.010.04</v>
      </c>
      <c r="C283" s="63" t="s">
        <v>812</v>
      </c>
      <c r="D283" s="63">
        <v>0.01</v>
      </c>
      <c r="E283" s="63">
        <v>0.1</v>
      </c>
      <c r="F283" s="63">
        <v>9.9999999999999995E-7</v>
      </c>
      <c r="G283" s="63" t="s">
        <v>16</v>
      </c>
      <c r="H283" s="63" t="s">
        <v>15</v>
      </c>
      <c r="I283" s="63">
        <v>0.04</v>
      </c>
      <c r="J283" s="63">
        <v>1</v>
      </c>
      <c r="K283" s="63" t="s">
        <v>21</v>
      </c>
      <c r="L283" s="63">
        <v>2.4</v>
      </c>
      <c r="M283" s="63">
        <v>84</v>
      </c>
      <c r="N283" s="63">
        <v>2.3925000000000001</v>
      </c>
      <c r="O283" s="63">
        <v>83.236000000000004</v>
      </c>
    </row>
    <row r="284" spans="2:15" x14ac:dyDescent="0.25">
      <c r="B284" s="63" t="str">
        <f t="shared" si="4"/>
        <v>ACVmeas0.000010.010.04</v>
      </c>
      <c r="C284" s="63" t="s">
        <v>812</v>
      </c>
      <c r="D284" s="63">
        <v>0.01</v>
      </c>
      <c r="E284" s="63">
        <v>0.1</v>
      </c>
      <c r="F284" s="63">
        <v>1.0000000000000001E-5</v>
      </c>
      <c r="G284" s="63" t="s">
        <v>16</v>
      </c>
      <c r="H284" s="63" t="s">
        <v>15</v>
      </c>
      <c r="I284" s="63">
        <v>0.04</v>
      </c>
      <c r="J284" s="63">
        <v>1</v>
      </c>
      <c r="K284" s="63" t="s">
        <v>21</v>
      </c>
      <c r="L284" s="63">
        <v>5.9697999999999993</v>
      </c>
      <c r="M284" s="63">
        <v>61.911999999999999</v>
      </c>
      <c r="N284" s="63">
        <v>5.9688999999999997</v>
      </c>
      <c r="O284" s="63">
        <v>61.898000000000003</v>
      </c>
    </row>
    <row r="285" spans="2:15" x14ac:dyDescent="0.25">
      <c r="B285" s="63" t="str">
        <f t="shared" si="4"/>
        <v>ACVmeas0.00010.010.04</v>
      </c>
      <c r="C285" s="63" t="s">
        <v>812</v>
      </c>
      <c r="D285" s="63">
        <v>0.01</v>
      </c>
      <c r="E285" s="63">
        <v>0.1</v>
      </c>
      <c r="F285" s="63">
        <v>1E-4</v>
      </c>
      <c r="G285" s="63" t="s">
        <v>16</v>
      </c>
      <c r="H285" s="63" t="s">
        <v>15</v>
      </c>
      <c r="I285" s="63">
        <v>0.04</v>
      </c>
      <c r="J285" s="63">
        <v>1</v>
      </c>
      <c r="K285" s="63" t="s">
        <v>21</v>
      </c>
      <c r="L285" s="63">
        <v>57.722999999999999</v>
      </c>
      <c r="M285" s="63">
        <v>9.9723999999999986</v>
      </c>
      <c r="N285" s="63">
        <v>57.722999999999999</v>
      </c>
      <c r="O285" s="63">
        <v>9.9568999999999992</v>
      </c>
    </row>
    <row r="286" spans="2:15" x14ac:dyDescent="0.25">
      <c r="B286" s="63" t="str">
        <f t="shared" si="4"/>
        <v>ACVmeas0.0010.010.04</v>
      </c>
      <c r="C286" s="63" t="s">
        <v>812</v>
      </c>
      <c r="D286" s="63">
        <v>0.01</v>
      </c>
      <c r="E286" s="63">
        <v>0.1</v>
      </c>
      <c r="F286" s="63">
        <v>1E-3</v>
      </c>
      <c r="G286" s="63" t="s">
        <v>16</v>
      </c>
      <c r="H286" s="63" t="s">
        <v>15</v>
      </c>
      <c r="I286" s="63">
        <v>0.04</v>
      </c>
      <c r="J286" s="63">
        <v>1</v>
      </c>
      <c r="K286" s="63" t="s">
        <v>21</v>
      </c>
      <c r="L286" s="63">
        <v>577.35</v>
      </c>
      <c r="M286" s="63">
        <v>1.0112000000000001</v>
      </c>
      <c r="N286" s="63">
        <v>577.35</v>
      </c>
      <c r="O286" s="63">
        <v>1.0047999999999999</v>
      </c>
    </row>
    <row r="287" spans="2:15" x14ac:dyDescent="0.25">
      <c r="B287" s="63" t="str">
        <f t="shared" ref="B287:B350" si="5">CONCATENATE(C287,F287,D287,I287)</f>
        <v>ACVmeas0.010.010.04</v>
      </c>
      <c r="C287" s="63" t="s">
        <v>812</v>
      </c>
      <c r="D287" s="63">
        <v>0.01</v>
      </c>
      <c r="E287" s="63">
        <v>0.1</v>
      </c>
      <c r="F287" s="63">
        <v>0.01</v>
      </c>
      <c r="G287" s="63" t="s">
        <v>16</v>
      </c>
      <c r="H287" s="63" t="s">
        <v>15</v>
      </c>
      <c r="I287" s="63">
        <v>0.04</v>
      </c>
      <c r="J287" s="63">
        <v>1</v>
      </c>
      <c r="K287" s="63" t="s">
        <v>21</v>
      </c>
      <c r="L287" s="63">
        <v>5773.6</v>
      </c>
      <c r="M287" s="63">
        <v>0.10303</v>
      </c>
      <c r="N287" s="63">
        <v>5773.5</v>
      </c>
      <c r="O287" s="63">
        <v>0.10049</v>
      </c>
    </row>
    <row r="288" spans="2:15" x14ac:dyDescent="0.25">
      <c r="B288" s="63" t="str">
        <f t="shared" si="5"/>
        <v>ACVmeas0.00000010.011</v>
      </c>
      <c r="C288" s="63" t="s">
        <v>812</v>
      </c>
      <c r="D288" s="63">
        <v>0.01</v>
      </c>
      <c r="E288" s="63">
        <v>0.1</v>
      </c>
      <c r="F288" s="63">
        <v>1.0000000000000001E-7</v>
      </c>
      <c r="G288" s="63" t="s">
        <v>16</v>
      </c>
      <c r="H288" s="63" t="s">
        <v>15</v>
      </c>
      <c r="I288" s="63">
        <v>1</v>
      </c>
      <c r="J288" s="63">
        <v>20</v>
      </c>
      <c r="K288" s="63" t="s">
        <v>21</v>
      </c>
      <c r="L288" s="63">
        <v>2.8</v>
      </c>
      <c r="M288" s="63">
        <v>160</v>
      </c>
      <c r="N288" s="63">
        <v>2.4422999999999999</v>
      </c>
      <c r="O288" s="63">
        <v>162.82</v>
      </c>
    </row>
    <row r="289" spans="2:15" x14ac:dyDescent="0.25">
      <c r="B289" s="63" t="str">
        <f t="shared" si="5"/>
        <v>ACVmeas0.0000010.011</v>
      </c>
      <c r="C289" s="63" t="s">
        <v>812</v>
      </c>
      <c r="D289" s="63">
        <v>0.01</v>
      </c>
      <c r="E289" s="63">
        <v>0.1</v>
      </c>
      <c r="F289" s="63">
        <v>9.9999999999999995E-7</v>
      </c>
      <c r="G289" s="63" t="s">
        <v>16</v>
      </c>
      <c r="H289" s="63" t="s">
        <v>15</v>
      </c>
      <c r="I289" s="63">
        <v>1</v>
      </c>
      <c r="J289" s="63">
        <v>20</v>
      </c>
      <c r="K289" s="63" t="s">
        <v>21</v>
      </c>
      <c r="L289" s="63">
        <v>2.8</v>
      </c>
      <c r="M289" s="63">
        <v>160</v>
      </c>
      <c r="N289" s="63">
        <v>2.4862000000000002</v>
      </c>
      <c r="O289" s="63">
        <v>162.47</v>
      </c>
    </row>
    <row r="290" spans="2:15" x14ac:dyDescent="0.25">
      <c r="B290" s="63" t="str">
        <f t="shared" si="5"/>
        <v>ACVmeas0.000010.011</v>
      </c>
      <c r="C290" s="63" t="s">
        <v>812</v>
      </c>
      <c r="D290" s="63">
        <v>0.01</v>
      </c>
      <c r="E290" s="63">
        <v>0.1</v>
      </c>
      <c r="F290" s="63">
        <v>1.0000000000000001E-5</v>
      </c>
      <c r="G290" s="63" t="s">
        <v>16</v>
      </c>
      <c r="H290" s="63" t="s">
        <v>15</v>
      </c>
      <c r="I290" s="63">
        <v>1</v>
      </c>
      <c r="J290" s="63">
        <v>20</v>
      </c>
      <c r="K290" s="63" t="s">
        <v>21</v>
      </c>
      <c r="L290" s="63">
        <v>5.6726999999999999</v>
      </c>
      <c r="M290" s="63">
        <v>139.22999999999999</v>
      </c>
      <c r="N290" s="63">
        <v>5.6718000000000002</v>
      </c>
      <c r="O290" s="63">
        <v>139.22</v>
      </c>
    </row>
    <row r="291" spans="2:15" x14ac:dyDescent="0.25">
      <c r="B291" s="63" t="str">
        <f t="shared" si="5"/>
        <v>ACVmeas0.00010.011</v>
      </c>
      <c r="C291" s="63" t="s">
        <v>812</v>
      </c>
      <c r="D291" s="63">
        <v>0.01</v>
      </c>
      <c r="E291" s="63">
        <v>0.1</v>
      </c>
      <c r="F291" s="63">
        <v>1E-4</v>
      </c>
      <c r="G291" s="63" t="s">
        <v>16</v>
      </c>
      <c r="H291" s="63" t="s">
        <v>15</v>
      </c>
      <c r="I291" s="63">
        <v>1</v>
      </c>
      <c r="J291" s="63">
        <v>20</v>
      </c>
      <c r="K291" s="63" t="s">
        <v>21</v>
      </c>
      <c r="L291" s="63">
        <v>57.565999999999995</v>
      </c>
      <c r="M291" s="63">
        <v>31.314</v>
      </c>
      <c r="N291" s="63">
        <v>57.565999999999995</v>
      </c>
      <c r="O291" s="63">
        <v>31.3</v>
      </c>
    </row>
    <row r="292" spans="2:15" x14ac:dyDescent="0.25">
      <c r="B292" s="63" t="str">
        <f t="shared" si="5"/>
        <v>ACVmeas0.0010.011</v>
      </c>
      <c r="C292" s="63" t="s">
        <v>812</v>
      </c>
      <c r="D292" s="63">
        <v>0.01</v>
      </c>
      <c r="E292" s="63">
        <v>0.1</v>
      </c>
      <c r="F292" s="63">
        <v>1E-3</v>
      </c>
      <c r="G292" s="63" t="s">
        <v>16</v>
      </c>
      <c r="H292" s="63" t="s">
        <v>15</v>
      </c>
      <c r="I292" s="63">
        <v>1</v>
      </c>
      <c r="J292" s="63">
        <v>20</v>
      </c>
      <c r="K292" s="63" t="s">
        <v>21</v>
      </c>
      <c r="L292" s="63">
        <v>577.34</v>
      </c>
      <c r="M292" s="63">
        <v>3.2195999999999998</v>
      </c>
      <c r="N292" s="63">
        <v>577.34</v>
      </c>
      <c r="O292" s="63">
        <v>3.2131999999999996</v>
      </c>
    </row>
    <row r="293" spans="2:15" x14ac:dyDescent="0.25">
      <c r="B293" s="63" t="str">
        <f t="shared" si="5"/>
        <v>ACVmeas0.010.011</v>
      </c>
      <c r="C293" s="63" t="s">
        <v>812</v>
      </c>
      <c r="D293" s="63">
        <v>0.01</v>
      </c>
      <c r="E293" s="63">
        <v>0.1</v>
      </c>
      <c r="F293" s="63">
        <v>0.01</v>
      </c>
      <c r="G293" s="63" t="s">
        <v>16</v>
      </c>
      <c r="H293" s="63" t="s">
        <v>15</v>
      </c>
      <c r="I293" s="63">
        <v>1</v>
      </c>
      <c r="J293" s="63">
        <v>20</v>
      </c>
      <c r="K293" s="63" t="s">
        <v>21</v>
      </c>
      <c r="L293" s="63">
        <v>5773.6</v>
      </c>
      <c r="M293" s="63">
        <v>0.32394999999999996</v>
      </c>
      <c r="N293" s="63">
        <v>5773.5</v>
      </c>
      <c r="O293" s="63">
        <v>0.32140999999999997</v>
      </c>
    </row>
    <row r="294" spans="2:15" x14ac:dyDescent="0.25">
      <c r="B294" s="63" t="str">
        <f t="shared" si="5"/>
        <v>ACVmeas0.00000010.0120</v>
      </c>
      <c r="C294" s="63" t="s">
        <v>812</v>
      </c>
      <c r="D294" s="63">
        <v>0.01</v>
      </c>
      <c r="E294" s="63">
        <v>0.1</v>
      </c>
      <c r="F294" s="63">
        <v>1.0000000000000001E-7</v>
      </c>
      <c r="G294" s="63" t="s">
        <v>16</v>
      </c>
      <c r="H294" s="63" t="s">
        <v>15</v>
      </c>
      <c r="I294" s="63">
        <v>20</v>
      </c>
      <c r="J294" s="63">
        <v>50</v>
      </c>
      <c r="K294" s="63" t="s">
        <v>21</v>
      </c>
      <c r="L294" s="63">
        <v>2.5</v>
      </c>
      <c r="M294" s="63">
        <v>350</v>
      </c>
      <c r="N294" s="63">
        <v>2.4388999999999998</v>
      </c>
      <c r="O294" s="63">
        <v>347.76</v>
      </c>
    </row>
    <row r="295" spans="2:15" x14ac:dyDescent="0.25">
      <c r="B295" s="63" t="str">
        <f t="shared" si="5"/>
        <v>ACVmeas0.0000010.0120</v>
      </c>
      <c r="C295" s="63" t="s">
        <v>812</v>
      </c>
      <c r="D295" s="63">
        <v>0.01</v>
      </c>
      <c r="E295" s="63">
        <v>0.1</v>
      </c>
      <c r="F295" s="63">
        <v>9.9999999999999995E-7</v>
      </c>
      <c r="G295" s="63" t="s">
        <v>16</v>
      </c>
      <c r="H295" s="63" t="s">
        <v>15</v>
      </c>
      <c r="I295" s="63">
        <v>20</v>
      </c>
      <c r="J295" s="63">
        <v>50</v>
      </c>
      <c r="K295" s="63" t="s">
        <v>21</v>
      </c>
      <c r="L295" s="63">
        <v>2.5</v>
      </c>
      <c r="M295" s="63">
        <v>350</v>
      </c>
      <c r="N295" s="63">
        <v>2.4694000000000003</v>
      </c>
      <c r="O295" s="63">
        <v>347.5</v>
      </c>
    </row>
    <row r="296" spans="2:15" x14ac:dyDescent="0.25">
      <c r="B296" s="63" t="str">
        <f t="shared" si="5"/>
        <v>ACVmeas0.000010.0120</v>
      </c>
      <c r="C296" s="63" t="s">
        <v>812</v>
      </c>
      <c r="D296" s="63">
        <v>0.01</v>
      </c>
      <c r="E296" s="63">
        <v>0.1</v>
      </c>
      <c r="F296" s="63">
        <v>1.0000000000000001E-5</v>
      </c>
      <c r="G296" s="63" t="s">
        <v>16</v>
      </c>
      <c r="H296" s="63" t="s">
        <v>15</v>
      </c>
      <c r="I296" s="63">
        <v>20</v>
      </c>
      <c r="J296" s="63">
        <v>50</v>
      </c>
      <c r="K296" s="63" t="s">
        <v>21</v>
      </c>
      <c r="L296" s="63">
        <v>5.0038999999999998</v>
      </c>
      <c r="M296" s="63">
        <v>326.58999999999997</v>
      </c>
      <c r="N296" s="63">
        <v>5.0004</v>
      </c>
      <c r="O296" s="63">
        <v>326.60000000000002</v>
      </c>
    </row>
    <row r="297" spans="2:15" x14ac:dyDescent="0.25">
      <c r="B297" s="63" t="str">
        <f t="shared" si="5"/>
        <v>ACVmeas0.00010.0120</v>
      </c>
      <c r="C297" s="63" t="s">
        <v>812</v>
      </c>
      <c r="D297" s="63">
        <v>0.01</v>
      </c>
      <c r="E297" s="63">
        <v>0.1</v>
      </c>
      <c r="F297" s="63">
        <v>1E-4</v>
      </c>
      <c r="G297" s="63" t="s">
        <v>16</v>
      </c>
      <c r="H297" s="63" t="s">
        <v>15</v>
      </c>
      <c r="I297" s="63">
        <v>20</v>
      </c>
      <c r="J297" s="63">
        <v>50</v>
      </c>
      <c r="K297" s="63" t="s">
        <v>21</v>
      </c>
      <c r="L297" s="63">
        <v>56.855999999999995</v>
      </c>
      <c r="M297" s="63">
        <v>118.41</v>
      </c>
      <c r="N297" s="63">
        <v>56.853999999999999</v>
      </c>
      <c r="O297" s="63">
        <v>118.36000000000001</v>
      </c>
    </row>
    <row r="298" spans="2:15" x14ac:dyDescent="0.25">
      <c r="B298" s="63" t="str">
        <f t="shared" si="5"/>
        <v>ACVmeas0.0010.0120</v>
      </c>
      <c r="C298" s="63" t="s">
        <v>812</v>
      </c>
      <c r="D298" s="63">
        <v>0.01</v>
      </c>
      <c r="E298" s="63">
        <v>0.1</v>
      </c>
      <c r="F298" s="63">
        <v>1E-3</v>
      </c>
      <c r="G298" s="63" t="s">
        <v>16</v>
      </c>
      <c r="H298" s="63" t="s">
        <v>15</v>
      </c>
      <c r="I298" s="63">
        <v>20</v>
      </c>
      <c r="J298" s="63">
        <v>50</v>
      </c>
      <c r="K298" s="63" t="s">
        <v>21</v>
      </c>
      <c r="L298" s="63">
        <v>577.26</v>
      </c>
      <c r="M298" s="63">
        <v>12.999000000000001</v>
      </c>
      <c r="N298" s="63">
        <v>577.26</v>
      </c>
      <c r="O298" s="63">
        <v>12.975999999999999</v>
      </c>
    </row>
    <row r="299" spans="2:15" x14ac:dyDescent="0.25">
      <c r="B299" s="63" t="str">
        <f t="shared" si="5"/>
        <v>ACVmeas0.010.0120</v>
      </c>
      <c r="C299" s="63" t="s">
        <v>812</v>
      </c>
      <c r="D299" s="63">
        <v>0.01</v>
      </c>
      <c r="E299" s="63">
        <v>0.1</v>
      </c>
      <c r="F299" s="63">
        <v>0.01</v>
      </c>
      <c r="G299" s="63" t="s">
        <v>16</v>
      </c>
      <c r="H299" s="63" t="s">
        <v>15</v>
      </c>
      <c r="I299" s="63">
        <v>20</v>
      </c>
      <c r="J299" s="63">
        <v>50</v>
      </c>
      <c r="K299" s="63" t="s">
        <v>21</v>
      </c>
      <c r="L299" s="63">
        <v>5773.5</v>
      </c>
      <c r="M299" s="63">
        <v>1.3082</v>
      </c>
      <c r="N299" s="63">
        <v>5773.4000000000005</v>
      </c>
      <c r="O299" s="63">
        <v>1.2989999999999999</v>
      </c>
    </row>
    <row r="300" spans="2:15" x14ac:dyDescent="0.25">
      <c r="B300" s="63" t="str">
        <f t="shared" si="5"/>
        <v>ACVmeas0.00000010.0150</v>
      </c>
      <c r="C300" s="63" t="s">
        <v>812</v>
      </c>
      <c r="D300" s="63">
        <v>0.01</v>
      </c>
      <c r="E300" s="63">
        <v>0.1</v>
      </c>
      <c r="F300" s="63">
        <v>1.0000000000000001E-7</v>
      </c>
      <c r="G300" s="63" t="s">
        <v>16</v>
      </c>
      <c r="H300" s="63" t="s">
        <v>15</v>
      </c>
      <c r="I300" s="63">
        <v>50</v>
      </c>
      <c r="J300" s="63">
        <v>100</v>
      </c>
      <c r="K300" s="63" t="s">
        <v>21</v>
      </c>
      <c r="L300" s="63">
        <v>2.5</v>
      </c>
      <c r="M300" s="63">
        <v>930</v>
      </c>
      <c r="N300" s="63">
        <v>2.4165000000000001</v>
      </c>
      <c r="O300" s="63">
        <v>925.06999999999994</v>
      </c>
    </row>
    <row r="301" spans="2:15" x14ac:dyDescent="0.25">
      <c r="B301" s="63" t="str">
        <f t="shared" si="5"/>
        <v>ACVmeas0.0000010.0150</v>
      </c>
      <c r="C301" s="63" t="s">
        <v>812</v>
      </c>
      <c r="D301" s="63">
        <v>0.01</v>
      </c>
      <c r="E301" s="63">
        <v>0.1</v>
      </c>
      <c r="F301" s="63">
        <v>9.9999999999999995E-7</v>
      </c>
      <c r="G301" s="63" t="s">
        <v>16</v>
      </c>
      <c r="H301" s="63" t="s">
        <v>15</v>
      </c>
      <c r="I301" s="63">
        <v>50</v>
      </c>
      <c r="J301" s="63">
        <v>100</v>
      </c>
      <c r="K301" s="63" t="s">
        <v>21</v>
      </c>
      <c r="L301" s="63">
        <v>2.5</v>
      </c>
      <c r="M301" s="63">
        <v>930</v>
      </c>
      <c r="N301" s="63">
        <v>2.4316000000000004</v>
      </c>
      <c r="O301" s="63">
        <v>924.93999999999994</v>
      </c>
    </row>
    <row r="302" spans="2:15" x14ac:dyDescent="0.25">
      <c r="B302" s="63" t="str">
        <f t="shared" si="5"/>
        <v>ACVmeas0.000010.0150</v>
      </c>
      <c r="C302" s="63" t="s">
        <v>812</v>
      </c>
      <c r="D302" s="63">
        <v>0.01</v>
      </c>
      <c r="E302" s="63">
        <v>0.1</v>
      </c>
      <c r="F302" s="63">
        <v>1.0000000000000001E-5</v>
      </c>
      <c r="G302" s="63" t="s">
        <v>16</v>
      </c>
      <c r="H302" s="63" t="s">
        <v>15</v>
      </c>
      <c r="I302" s="63">
        <v>50</v>
      </c>
      <c r="J302" s="63">
        <v>100</v>
      </c>
      <c r="K302" s="63" t="s">
        <v>21</v>
      </c>
      <c r="L302" s="63">
        <v>3.8611000000000004</v>
      </c>
      <c r="M302" s="63">
        <v>916.39</v>
      </c>
      <c r="N302" s="63">
        <v>3.8970000000000002</v>
      </c>
      <c r="O302" s="63">
        <v>912.0200000000001</v>
      </c>
    </row>
    <row r="303" spans="2:15" x14ac:dyDescent="0.25">
      <c r="B303" s="63" t="str">
        <f t="shared" si="5"/>
        <v>ACVmeas0.00010.0150</v>
      </c>
      <c r="C303" s="63" t="s">
        <v>812</v>
      </c>
      <c r="D303" s="63">
        <v>0.01</v>
      </c>
      <c r="E303" s="63">
        <v>0.1</v>
      </c>
      <c r="F303" s="63">
        <v>1E-4</v>
      </c>
      <c r="G303" s="63" t="s">
        <v>16</v>
      </c>
      <c r="H303" s="63" t="s">
        <v>15</v>
      </c>
      <c r="I303" s="63">
        <v>50</v>
      </c>
      <c r="J303" s="63">
        <v>100</v>
      </c>
      <c r="K303" s="63" t="s">
        <v>21</v>
      </c>
      <c r="L303" s="63">
        <v>53.108999999999995</v>
      </c>
      <c r="M303" s="63">
        <v>580.09</v>
      </c>
      <c r="N303" s="63">
        <v>53.101999999999997</v>
      </c>
      <c r="O303" s="63">
        <v>580.01</v>
      </c>
    </row>
    <row r="304" spans="2:15" x14ac:dyDescent="0.25">
      <c r="B304" s="63" t="str">
        <f t="shared" si="5"/>
        <v>ACVmeas0.0010.0150</v>
      </c>
      <c r="C304" s="63" t="s">
        <v>812</v>
      </c>
      <c r="D304" s="63">
        <v>0.01</v>
      </c>
      <c r="E304" s="63">
        <v>0.1</v>
      </c>
      <c r="F304" s="63">
        <v>1E-3</v>
      </c>
      <c r="G304" s="63" t="s">
        <v>16</v>
      </c>
      <c r="H304" s="63" t="s">
        <v>15</v>
      </c>
      <c r="I304" s="63">
        <v>50</v>
      </c>
      <c r="J304" s="63">
        <v>100</v>
      </c>
      <c r="K304" s="63" t="s">
        <v>21</v>
      </c>
      <c r="L304" s="63">
        <v>576.63</v>
      </c>
      <c r="M304" s="63">
        <v>84.903999999999996</v>
      </c>
      <c r="N304" s="63">
        <v>576.62</v>
      </c>
      <c r="O304" s="63">
        <v>84.816000000000003</v>
      </c>
    </row>
    <row r="305" spans="2:15" x14ac:dyDescent="0.25">
      <c r="B305" s="63" t="str">
        <f t="shared" si="5"/>
        <v>ACVmeas0.010.0150</v>
      </c>
      <c r="C305" s="63" t="s">
        <v>812</v>
      </c>
      <c r="D305" s="63">
        <v>0.01</v>
      </c>
      <c r="E305" s="63">
        <v>0.1</v>
      </c>
      <c r="F305" s="63">
        <v>0.01</v>
      </c>
      <c r="G305" s="63" t="s">
        <v>16</v>
      </c>
      <c r="H305" s="63" t="s">
        <v>15</v>
      </c>
      <c r="I305" s="63">
        <v>50</v>
      </c>
      <c r="J305" s="63">
        <v>100</v>
      </c>
      <c r="K305" s="63" t="s">
        <v>21</v>
      </c>
      <c r="L305" s="63">
        <v>5773.5</v>
      </c>
      <c r="M305" s="63">
        <v>8.5746000000000002</v>
      </c>
      <c r="N305" s="63">
        <v>5772.7000000000007</v>
      </c>
      <c r="O305" s="63">
        <v>8.5387999999999984</v>
      </c>
    </row>
    <row r="306" spans="2:15" x14ac:dyDescent="0.25">
      <c r="B306" s="63" t="str">
        <f t="shared" si="5"/>
        <v>ACVmeas0.00000010.01100</v>
      </c>
      <c r="C306" s="63" t="s">
        <v>812</v>
      </c>
      <c r="D306" s="63">
        <v>0.01</v>
      </c>
      <c r="E306" s="63">
        <v>0.1</v>
      </c>
      <c r="F306" s="63">
        <v>1.0000000000000001E-7</v>
      </c>
      <c r="G306" s="63" t="s">
        <v>16</v>
      </c>
      <c r="H306" s="63" t="s">
        <v>15</v>
      </c>
      <c r="I306" s="63">
        <v>100</v>
      </c>
      <c r="J306" s="63">
        <v>300</v>
      </c>
      <c r="K306" s="63" t="s">
        <v>21</v>
      </c>
      <c r="L306" s="63">
        <v>12</v>
      </c>
      <c r="M306" s="63">
        <v>3500</v>
      </c>
      <c r="N306" s="63">
        <v>11.625999999999999</v>
      </c>
      <c r="O306" s="63">
        <v>3465.3</v>
      </c>
    </row>
    <row r="307" spans="2:15" x14ac:dyDescent="0.25">
      <c r="B307" s="63" t="str">
        <f t="shared" si="5"/>
        <v>ACVmeas0.0000010.01100</v>
      </c>
      <c r="C307" s="63" t="s">
        <v>812</v>
      </c>
      <c r="D307" s="63">
        <v>0.01</v>
      </c>
      <c r="E307" s="63">
        <v>0.1</v>
      </c>
      <c r="F307" s="63">
        <v>9.9999999999999995E-7</v>
      </c>
      <c r="G307" s="63" t="s">
        <v>16</v>
      </c>
      <c r="H307" s="63" t="s">
        <v>15</v>
      </c>
      <c r="I307" s="63">
        <v>100</v>
      </c>
      <c r="J307" s="63">
        <v>300</v>
      </c>
      <c r="K307" s="63" t="s">
        <v>21</v>
      </c>
      <c r="L307" s="63">
        <v>12</v>
      </c>
      <c r="M307" s="63">
        <v>3500</v>
      </c>
      <c r="N307" s="63">
        <v>11.632999999999999</v>
      </c>
      <c r="O307" s="63">
        <v>3465.2</v>
      </c>
    </row>
    <row r="308" spans="2:15" x14ac:dyDescent="0.25">
      <c r="B308" s="63" t="str">
        <f t="shared" si="5"/>
        <v>ACVmeas0.000010.01100</v>
      </c>
      <c r="C308" s="63" t="s">
        <v>812</v>
      </c>
      <c r="D308" s="63">
        <v>0.01</v>
      </c>
      <c r="E308" s="63">
        <v>0.1</v>
      </c>
      <c r="F308" s="63">
        <v>1.0000000000000001E-5</v>
      </c>
      <c r="G308" s="63" t="s">
        <v>16</v>
      </c>
      <c r="H308" s="63" t="s">
        <v>15</v>
      </c>
      <c r="I308" s="63">
        <v>100</v>
      </c>
      <c r="J308" s="63">
        <v>300</v>
      </c>
      <c r="K308" s="63" t="s">
        <v>21</v>
      </c>
      <c r="L308" s="63">
        <v>12</v>
      </c>
      <c r="M308" s="63">
        <v>3500</v>
      </c>
      <c r="N308" s="63">
        <v>12.02</v>
      </c>
      <c r="O308" s="63">
        <v>3461.8</v>
      </c>
    </row>
    <row r="309" spans="2:15" x14ac:dyDescent="0.25">
      <c r="B309" s="63" t="str">
        <f t="shared" si="5"/>
        <v>ACVmeas0.00010.01100</v>
      </c>
      <c r="C309" s="63" t="s">
        <v>812</v>
      </c>
      <c r="D309" s="63">
        <v>0.01</v>
      </c>
      <c r="E309" s="63">
        <v>0.1</v>
      </c>
      <c r="F309" s="63">
        <v>1E-4</v>
      </c>
      <c r="G309" s="63" t="s">
        <v>16</v>
      </c>
      <c r="H309" s="63" t="s">
        <v>15</v>
      </c>
      <c r="I309" s="63">
        <v>100</v>
      </c>
      <c r="J309" s="63">
        <v>300</v>
      </c>
      <c r="K309" s="63" t="s">
        <v>21</v>
      </c>
      <c r="L309" s="63">
        <v>41.933999999999997</v>
      </c>
      <c r="M309" s="63">
        <v>3208.6</v>
      </c>
      <c r="N309" s="63">
        <v>41.906999999999996</v>
      </c>
      <c r="O309" s="63">
        <v>3208.7</v>
      </c>
    </row>
    <row r="310" spans="2:15" x14ac:dyDescent="0.25">
      <c r="B310" s="63" t="str">
        <f t="shared" si="5"/>
        <v>ACVmeas0.0010.01100</v>
      </c>
      <c r="C310" s="63" t="s">
        <v>812</v>
      </c>
      <c r="D310" s="63">
        <v>0.01</v>
      </c>
      <c r="E310" s="63">
        <v>0.1</v>
      </c>
      <c r="F310" s="63">
        <v>1E-3</v>
      </c>
      <c r="G310" s="63" t="s">
        <v>16</v>
      </c>
      <c r="H310" s="63" t="s">
        <v>15</v>
      </c>
      <c r="I310" s="63">
        <v>100</v>
      </c>
      <c r="J310" s="63">
        <v>300</v>
      </c>
      <c r="K310" s="63" t="s">
        <v>21</v>
      </c>
      <c r="L310" s="63">
        <v>568.08000000000004</v>
      </c>
      <c r="M310" s="63">
        <v>1113.6999999999998</v>
      </c>
      <c r="N310" s="63">
        <v>568.06999999999994</v>
      </c>
      <c r="O310" s="63">
        <v>1113.5</v>
      </c>
    </row>
    <row r="311" spans="2:15" x14ac:dyDescent="0.25">
      <c r="B311" s="63" t="str">
        <f t="shared" si="5"/>
        <v>ACVmeas0.010.01100</v>
      </c>
      <c r="C311" s="63" t="s">
        <v>812</v>
      </c>
      <c r="D311" s="63">
        <v>0.01</v>
      </c>
      <c r="E311" s="63">
        <v>0.1</v>
      </c>
      <c r="F311" s="63">
        <v>0.01</v>
      </c>
      <c r="G311" s="63" t="s">
        <v>16</v>
      </c>
      <c r="H311" s="63" t="s">
        <v>15</v>
      </c>
      <c r="I311" s="63">
        <v>100</v>
      </c>
      <c r="J311" s="63">
        <v>300</v>
      </c>
      <c r="K311" s="63" t="s">
        <v>21</v>
      </c>
      <c r="L311" s="63">
        <v>5772.5</v>
      </c>
      <c r="M311" s="63">
        <v>121.36</v>
      </c>
      <c r="N311" s="63">
        <v>5762.6</v>
      </c>
      <c r="O311" s="63">
        <v>121.25</v>
      </c>
    </row>
    <row r="312" spans="2:15" x14ac:dyDescent="0.25">
      <c r="B312" s="63" t="str">
        <f t="shared" si="5"/>
        <v>ACVmeas0.00000010.01300</v>
      </c>
      <c r="C312" s="63" t="s">
        <v>812</v>
      </c>
      <c r="D312" s="63">
        <v>0.01</v>
      </c>
      <c r="E312" s="63">
        <v>0.1</v>
      </c>
      <c r="F312" s="63">
        <v>1.0000000000000001E-7</v>
      </c>
      <c r="G312" s="63" t="s">
        <v>16</v>
      </c>
      <c r="H312" s="63" t="s">
        <v>15</v>
      </c>
      <c r="I312" s="63">
        <v>300</v>
      </c>
      <c r="J312" s="63">
        <v>1000</v>
      </c>
      <c r="K312" s="63" t="s">
        <v>21</v>
      </c>
      <c r="L312" s="63">
        <v>12</v>
      </c>
      <c r="M312" s="63">
        <v>12000</v>
      </c>
      <c r="N312" s="63">
        <v>11.64</v>
      </c>
      <c r="O312" s="63">
        <v>11557</v>
      </c>
    </row>
    <row r="313" spans="2:15" x14ac:dyDescent="0.25">
      <c r="B313" s="63" t="str">
        <f t="shared" si="5"/>
        <v>ACVmeas0.0000010.01300</v>
      </c>
      <c r="C313" s="63" t="s">
        <v>812</v>
      </c>
      <c r="D313" s="63">
        <v>0.01</v>
      </c>
      <c r="E313" s="63">
        <v>0.1</v>
      </c>
      <c r="F313" s="63">
        <v>9.9999999999999995E-7</v>
      </c>
      <c r="G313" s="63" t="s">
        <v>16</v>
      </c>
      <c r="H313" s="63" t="s">
        <v>15</v>
      </c>
      <c r="I313" s="63">
        <v>300</v>
      </c>
      <c r="J313" s="63">
        <v>1000</v>
      </c>
      <c r="K313" s="63" t="s">
        <v>21</v>
      </c>
      <c r="L313" s="63">
        <v>12</v>
      </c>
      <c r="M313" s="63">
        <v>12000</v>
      </c>
      <c r="N313" s="63">
        <v>11.641</v>
      </c>
      <c r="O313" s="63">
        <v>11557</v>
      </c>
    </row>
    <row r="314" spans="2:15" x14ac:dyDescent="0.25">
      <c r="B314" s="63" t="str">
        <f t="shared" si="5"/>
        <v>ACVmeas0.000010.01300</v>
      </c>
      <c r="C314" s="63" t="s">
        <v>812</v>
      </c>
      <c r="D314" s="63">
        <v>0.01</v>
      </c>
      <c r="E314" s="63">
        <v>0.1</v>
      </c>
      <c r="F314" s="63">
        <v>1.0000000000000001E-5</v>
      </c>
      <c r="G314" s="63" t="s">
        <v>16</v>
      </c>
      <c r="H314" s="63" t="s">
        <v>15</v>
      </c>
      <c r="I314" s="63">
        <v>300</v>
      </c>
      <c r="J314" s="63">
        <v>1000</v>
      </c>
      <c r="K314" s="63" t="s">
        <v>21</v>
      </c>
      <c r="L314" s="63">
        <v>12</v>
      </c>
      <c r="M314" s="63">
        <v>12000</v>
      </c>
      <c r="N314" s="63">
        <v>11.766999999999999</v>
      </c>
      <c r="O314" s="63">
        <v>11556</v>
      </c>
    </row>
    <row r="315" spans="2:15" x14ac:dyDescent="0.25">
      <c r="B315" s="63" t="str">
        <f t="shared" si="5"/>
        <v>ACVmeas0.00010.01300</v>
      </c>
      <c r="C315" s="63" t="s">
        <v>812</v>
      </c>
      <c r="D315" s="63">
        <v>0.01</v>
      </c>
      <c r="E315" s="63">
        <v>0.1</v>
      </c>
      <c r="F315" s="63">
        <v>1E-4</v>
      </c>
      <c r="G315" s="63" t="s">
        <v>16</v>
      </c>
      <c r="H315" s="63" t="s">
        <v>15</v>
      </c>
      <c r="I315" s="63">
        <v>300</v>
      </c>
      <c r="J315" s="63">
        <v>1000</v>
      </c>
      <c r="K315" s="63" t="s">
        <v>21</v>
      </c>
      <c r="L315" s="63">
        <v>20.584</v>
      </c>
      <c r="M315" s="63">
        <v>11914</v>
      </c>
      <c r="N315" s="63">
        <v>25.368000000000002</v>
      </c>
      <c r="O315" s="63">
        <v>11434</v>
      </c>
    </row>
    <row r="316" spans="2:15" x14ac:dyDescent="0.25">
      <c r="B316" s="63" t="str">
        <f t="shared" si="5"/>
        <v>ACVmeas0.0010.01300</v>
      </c>
      <c r="C316" s="63" t="s">
        <v>812</v>
      </c>
      <c r="D316" s="63">
        <v>0.01</v>
      </c>
      <c r="E316" s="63">
        <v>0.1</v>
      </c>
      <c r="F316" s="63">
        <v>1E-3</v>
      </c>
      <c r="G316" s="63" t="s">
        <v>16</v>
      </c>
      <c r="H316" s="63" t="s">
        <v>15</v>
      </c>
      <c r="I316" s="63">
        <v>300</v>
      </c>
      <c r="J316" s="63">
        <v>1000</v>
      </c>
      <c r="K316" s="63" t="s">
        <v>21</v>
      </c>
      <c r="L316" s="63">
        <v>512.23</v>
      </c>
      <c r="M316" s="63">
        <v>7901.3</v>
      </c>
      <c r="N316" s="63">
        <v>512.18999999999994</v>
      </c>
      <c r="O316" s="63">
        <v>7901.3</v>
      </c>
    </row>
    <row r="317" spans="2:15" x14ac:dyDescent="0.25">
      <c r="B317" s="63" t="str">
        <f t="shared" si="5"/>
        <v>ACVmeas0.010.01300</v>
      </c>
      <c r="C317" s="63" t="s">
        <v>812</v>
      </c>
      <c r="D317" s="63">
        <v>0.01</v>
      </c>
      <c r="E317" s="63">
        <v>0.1</v>
      </c>
      <c r="F317" s="63">
        <v>0.01</v>
      </c>
      <c r="G317" s="63" t="s">
        <v>16</v>
      </c>
      <c r="H317" s="63" t="s">
        <v>15</v>
      </c>
      <c r="I317" s="63">
        <v>300</v>
      </c>
      <c r="J317" s="63">
        <v>1000</v>
      </c>
      <c r="K317" s="63" t="s">
        <v>21</v>
      </c>
      <c r="L317" s="63">
        <v>5762.1</v>
      </c>
      <c r="M317" s="63">
        <v>1282.8</v>
      </c>
      <c r="N317" s="63">
        <v>5695.9000000000005</v>
      </c>
      <c r="O317" s="63">
        <v>1282.5</v>
      </c>
    </row>
    <row r="318" spans="2:15" x14ac:dyDescent="0.25">
      <c r="B318" s="63" t="str">
        <f t="shared" si="5"/>
        <v>ACVmeas0.00000010.011000</v>
      </c>
      <c r="C318" s="63" t="s">
        <v>812</v>
      </c>
      <c r="D318" s="63">
        <v>0.01</v>
      </c>
      <c r="E318" s="63">
        <v>0.1</v>
      </c>
      <c r="F318" s="63">
        <v>1.0000000000000001E-7</v>
      </c>
      <c r="G318" s="63" t="s">
        <v>16</v>
      </c>
      <c r="H318" s="63" t="s">
        <v>15</v>
      </c>
      <c r="I318" s="63">
        <v>1000</v>
      </c>
      <c r="J318" s="63">
        <v>2000</v>
      </c>
      <c r="K318" s="63" t="s">
        <v>21</v>
      </c>
      <c r="L318" s="63">
        <v>48</v>
      </c>
      <c r="M318" s="63">
        <v>17000</v>
      </c>
      <c r="N318" s="63">
        <v>11.629</v>
      </c>
      <c r="O318" s="63">
        <v>17356</v>
      </c>
    </row>
    <row r="319" spans="2:15" x14ac:dyDescent="0.25">
      <c r="B319" s="63" t="str">
        <f t="shared" si="5"/>
        <v>ACVmeas0.0000010.011000</v>
      </c>
      <c r="C319" s="63" t="s">
        <v>812</v>
      </c>
      <c r="D319" s="63">
        <v>0.01</v>
      </c>
      <c r="E319" s="63">
        <v>0.1</v>
      </c>
      <c r="F319" s="63">
        <v>9.9999999999999995E-7</v>
      </c>
      <c r="G319" s="63" t="s">
        <v>16</v>
      </c>
      <c r="H319" s="63" t="s">
        <v>15</v>
      </c>
      <c r="I319" s="63">
        <v>1000</v>
      </c>
      <c r="J319" s="63">
        <v>2000</v>
      </c>
      <c r="K319" s="63" t="s">
        <v>21</v>
      </c>
      <c r="L319" s="63">
        <v>48</v>
      </c>
      <c r="M319" s="63">
        <v>17000</v>
      </c>
      <c r="N319" s="63">
        <v>11.629999999999999</v>
      </c>
      <c r="O319" s="63">
        <v>17356</v>
      </c>
    </row>
    <row r="320" spans="2:15" x14ac:dyDescent="0.25">
      <c r="B320" s="63" t="str">
        <f t="shared" si="5"/>
        <v>ACVmeas0.000010.011000</v>
      </c>
      <c r="C320" s="63" t="s">
        <v>812</v>
      </c>
      <c r="D320" s="63">
        <v>0.01</v>
      </c>
      <c r="E320" s="63">
        <v>0.1</v>
      </c>
      <c r="F320" s="63">
        <v>1.0000000000000001E-5</v>
      </c>
      <c r="G320" s="63" t="s">
        <v>16</v>
      </c>
      <c r="H320" s="63" t="s">
        <v>15</v>
      </c>
      <c r="I320" s="63">
        <v>1000</v>
      </c>
      <c r="J320" s="63">
        <v>2000</v>
      </c>
      <c r="K320" s="63" t="s">
        <v>21</v>
      </c>
      <c r="L320" s="63">
        <v>48</v>
      </c>
      <c r="M320" s="63">
        <v>17000</v>
      </c>
      <c r="N320" s="63">
        <v>11.728999999999999</v>
      </c>
      <c r="O320" s="63">
        <v>17355</v>
      </c>
    </row>
    <row r="321" spans="2:15" x14ac:dyDescent="0.25">
      <c r="B321" s="63" t="str">
        <f t="shared" si="5"/>
        <v>ACVmeas0.00010.011000</v>
      </c>
      <c r="C321" s="63" t="s">
        <v>812</v>
      </c>
      <c r="D321" s="63">
        <v>0.01</v>
      </c>
      <c r="E321" s="63">
        <v>0.1</v>
      </c>
      <c r="F321" s="63">
        <v>1E-4</v>
      </c>
      <c r="G321" s="63" t="s">
        <v>16</v>
      </c>
      <c r="H321" s="63" t="s">
        <v>15</v>
      </c>
      <c r="I321" s="63">
        <v>1000</v>
      </c>
      <c r="J321" s="63">
        <v>2000</v>
      </c>
      <c r="K321" s="63" t="s">
        <v>21</v>
      </c>
      <c r="L321" s="63">
        <v>48</v>
      </c>
      <c r="M321" s="63">
        <v>17002</v>
      </c>
      <c r="N321" s="63">
        <v>21.290000000000003</v>
      </c>
      <c r="O321" s="63">
        <v>17269</v>
      </c>
    </row>
    <row r="322" spans="2:15" x14ac:dyDescent="0.25">
      <c r="B322" s="63" t="str">
        <f t="shared" si="5"/>
        <v>ACVmeas0.0010.011000</v>
      </c>
      <c r="C322" s="63" t="s">
        <v>812</v>
      </c>
      <c r="D322" s="63">
        <v>0.01</v>
      </c>
      <c r="E322" s="63">
        <v>0.1</v>
      </c>
      <c r="F322" s="63">
        <v>1E-3</v>
      </c>
      <c r="G322" s="63" t="s">
        <v>16</v>
      </c>
      <c r="H322" s="63" t="s">
        <v>15</v>
      </c>
      <c r="I322" s="63">
        <v>1000</v>
      </c>
      <c r="J322" s="63">
        <v>2000</v>
      </c>
      <c r="K322" s="63" t="s">
        <v>21</v>
      </c>
      <c r="L322" s="63">
        <v>469.31</v>
      </c>
      <c r="M322" s="63">
        <v>13709</v>
      </c>
      <c r="N322" s="63">
        <v>469.24</v>
      </c>
      <c r="O322" s="63">
        <v>13709</v>
      </c>
    </row>
    <row r="323" spans="2:15" x14ac:dyDescent="0.25">
      <c r="B323" s="63" t="str">
        <f t="shared" si="5"/>
        <v>ACVmeas0.010.011000</v>
      </c>
      <c r="C323" s="63" t="s">
        <v>812</v>
      </c>
      <c r="D323" s="63">
        <v>0.01</v>
      </c>
      <c r="E323" s="63">
        <v>0.1</v>
      </c>
      <c r="F323" s="63">
        <v>0.01</v>
      </c>
      <c r="G323" s="63" t="s">
        <v>16</v>
      </c>
      <c r="H323" s="63" t="s">
        <v>15</v>
      </c>
      <c r="I323" s="63">
        <v>1000</v>
      </c>
      <c r="J323" s="63">
        <v>2000</v>
      </c>
      <c r="K323" s="63" t="s">
        <v>21</v>
      </c>
      <c r="L323" s="63">
        <v>5748.1</v>
      </c>
      <c r="M323" s="63">
        <v>2840.3999999999996</v>
      </c>
      <c r="N323" s="63">
        <v>5639.4000000000005</v>
      </c>
      <c r="O323" s="63">
        <v>2840.1</v>
      </c>
    </row>
    <row r="324" spans="2:15" x14ac:dyDescent="0.25">
      <c r="B324" s="63" t="str">
        <f t="shared" si="5"/>
        <v>ACVmeas0.00000010.012000</v>
      </c>
      <c r="C324" s="63" t="s">
        <v>812</v>
      </c>
      <c r="D324" s="63">
        <v>0.01</v>
      </c>
      <c r="E324" s="63">
        <v>0.1</v>
      </c>
      <c r="F324" s="63">
        <v>1.0000000000000001E-7</v>
      </c>
      <c r="G324" s="63" t="s">
        <v>16</v>
      </c>
      <c r="H324" s="63" t="s">
        <v>15</v>
      </c>
      <c r="I324" s="63">
        <v>2000</v>
      </c>
      <c r="J324" s="63">
        <v>4000</v>
      </c>
      <c r="K324" s="63" t="s">
        <v>21</v>
      </c>
      <c r="L324" s="63">
        <v>110</v>
      </c>
      <c r="M324" s="63">
        <v>46000</v>
      </c>
      <c r="N324" s="63">
        <v>80.866</v>
      </c>
      <c r="O324" s="63">
        <v>46201</v>
      </c>
    </row>
    <row r="325" spans="2:15" x14ac:dyDescent="0.25">
      <c r="B325" s="63" t="str">
        <f t="shared" si="5"/>
        <v>ACVmeas0.0000010.012000</v>
      </c>
      <c r="C325" s="63" t="s">
        <v>812</v>
      </c>
      <c r="D325" s="63">
        <v>0.01</v>
      </c>
      <c r="E325" s="63">
        <v>0.1</v>
      </c>
      <c r="F325" s="63">
        <v>9.9999999999999995E-7</v>
      </c>
      <c r="G325" s="63" t="s">
        <v>16</v>
      </c>
      <c r="H325" s="63" t="s">
        <v>15</v>
      </c>
      <c r="I325" s="63">
        <v>2000</v>
      </c>
      <c r="J325" s="63">
        <v>4000</v>
      </c>
      <c r="K325" s="63" t="s">
        <v>21</v>
      </c>
      <c r="L325" s="63">
        <v>110</v>
      </c>
      <c r="M325" s="63">
        <v>46000</v>
      </c>
      <c r="N325" s="63">
        <v>80.866</v>
      </c>
      <c r="O325" s="63">
        <v>46201</v>
      </c>
    </row>
    <row r="326" spans="2:15" x14ac:dyDescent="0.25">
      <c r="B326" s="63" t="str">
        <f t="shared" si="5"/>
        <v>ACVmeas0.000010.012000</v>
      </c>
      <c r="C326" s="63" t="s">
        <v>812</v>
      </c>
      <c r="D326" s="63">
        <v>0.01</v>
      </c>
      <c r="E326" s="63">
        <v>0.1</v>
      </c>
      <c r="F326" s="63">
        <v>1.0000000000000001E-5</v>
      </c>
      <c r="G326" s="63" t="s">
        <v>16</v>
      </c>
      <c r="H326" s="63" t="s">
        <v>15</v>
      </c>
      <c r="I326" s="63">
        <v>2000</v>
      </c>
      <c r="J326" s="63">
        <v>4000</v>
      </c>
      <c r="K326" s="63" t="s">
        <v>21</v>
      </c>
      <c r="L326" s="63">
        <v>110</v>
      </c>
      <c r="M326" s="63">
        <v>46000</v>
      </c>
      <c r="N326" s="63">
        <v>80.879000000000005</v>
      </c>
      <c r="O326" s="63">
        <v>46201</v>
      </c>
    </row>
    <row r="327" spans="2:15" x14ac:dyDescent="0.25">
      <c r="B327" s="63" t="str">
        <f t="shared" si="5"/>
        <v>ACVmeas0.00010.012000</v>
      </c>
      <c r="C327" s="63" t="s">
        <v>812</v>
      </c>
      <c r="D327" s="63">
        <v>0.01</v>
      </c>
      <c r="E327" s="63">
        <v>0.1</v>
      </c>
      <c r="F327" s="63">
        <v>1E-4</v>
      </c>
      <c r="G327" s="63" t="s">
        <v>16</v>
      </c>
      <c r="H327" s="63" t="s">
        <v>15</v>
      </c>
      <c r="I327" s="63">
        <v>2000</v>
      </c>
      <c r="J327" s="63">
        <v>4000</v>
      </c>
      <c r="K327" s="63" t="s">
        <v>21</v>
      </c>
      <c r="L327" s="63">
        <v>110</v>
      </c>
      <c r="M327" s="63">
        <v>46000</v>
      </c>
      <c r="N327" s="63">
        <v>84.221000000000004</v>
      </c>
      <c r="O327" s="63">
        <v>46171</v>
      </c>
    </row>
    <row r="328" spans="2:15" x14ac:dyDescent="0.25">
      <c r="B328" s="63" t="str">
        <f t="shared" si="5"/>
        <v>ACVmeas0.0010.012000</v>
      </c>
      <c r="C328" s="63" t="s">
        <v>812</v>
      </c>
      <c r="D328" s="63">
        <v>0.01</v>
      </c>
      <c r="E328" s="63">
        <v>0.1</v>
      </c>
      <c r="F328" s="63">
        <v>1E-3</v>
      </c>
      <c r="G328" s="63" t="s">
        <v>16</v>
      </c>
      <c r="H328" s="63" t="s">
        <v>15</v>
      </c>
      <c r="I328" s="63">
        <v>2000</v>
      </c>
      <c r="J328" s="63">
        <v>4000</v>
      </c>
      <c r="K328" s="63" t="s">
        <v>21</v>
      </c>
      <c r="L328" s="63">
        <v>354.38</v>
      </c>
      <c r="M328" s="63">
        <v>43820</v>
      </c>
      <c r="N328" s="63">
        <v>354.28999999999996</v>
      </c>
      <c r="O328" s="63">
        <v>43820</v>
      </c>
    </row>
    <row r="329" spans="2:15" x14ac:dyDescent="0.25">
      <c r="B329" s="63" t="str">
        <f t="shared" si="5"/>
        <v>ACVmeas0.010.012000</v>
      </c>
      <c r="C329" s="63" t="s">
        <v>812</v>
      </c>
      <c r="D329" s="63">
        <v>0.01</v>
      </c>
      <c r="E329" s="63">
        <v>0.1</v>
      </c>
      <c r="F329" s="63">
        <v>0.01</v>
      </c>
      <c r="G329" s="63" t="s">
        <v>16</v>
      </c>
      <c r="H329" s="63" t="s">
        <v>15</v>
      </c>
      <c r="I329" s="63">
        <v>2000</v>
      </c>
      <c r="J329" s="63">
        <v>4000</v>
      </c>
      <c r="K329" s="63" t="s">
        <v>21</v>
      </c>
      <c r="L329" s="63">
        <v>5616.1</v>
      </c>
      <c r="M329" s="63">
        <v>18294</v>
      </c>
      <c r="N329" s="63">
        <v>5360.8</v>
      </c>
      <c r="O329" s="63">
        <v>18293</v>
      </c>
    </row>
    <row r="330" spans="2:15" x14ac:dyDescent="0.25">
      <c r="B330" s="63" t="str">
        <f t="shared" si="5"/>
        <v>ACVmeas0.00000010.014000</v>
      </c>
      <c r="C330" s="63" t="s">
        <v>812</v>
      </c>
      <c r="D330" s="63">
        <v>0.01</v>
      </c>
      <c r="E330" s="63">
        <v>0.1</v>
      </c>
      <c r="F330" s="63">
        <v>1.0000000000000001E-7</v>
      </c>
      <c r="G330" s="63" t="s">
        <v>16</v>
      </c>
      <c r="H330" s="63" t="s">
        <v>15</v>
      </c>
      <c r="I330" s="63">
        <v>4000</v>
      </c>
      <c r="J330" s="63">
        <v>8000</v>
      </c>
      <c r="K330" s="63" t="s">
        <v>21</v>
      </c>
      <c r="L330" s="63">
        <v>120</v>
      </c>
      <c r="M330" s="63">
        <v>46000</v>
      </c>
      <c r="N330" s="63">
        <v>92.338999999999999</v>
      </c>
      <c r="O330" s="63">
        <v>46247</v>
      </c>
    </row>
    <row r="331" spans="2:15" x14ac:dyDescent="0.25">
      <c r="B331" s="63" t="str">
        <f t="shared" si="5"/>
        <v>ACVmeas0.0000010.014000</v>
      </c>
      <c r="C331" s="63" t="s">
        <v>812</v>
      </c>
      <c r="D331" s="63">
        <v>0.01</v>
      </c>
      <c r="E331" s="63">
        <v>0.1</v>
      </c>
      <c r="F331" s="63">
        <v>9.9999999999999995E-7</v>
      </c>
      <c r="G331" s="63" t="s">
        <v>16</v>
      </c>
      <c r="H331" s="63" t="s">
        <v>15</v>
      </c>
      <c r="I331" s="63">
        <v>4000</v>
      </c>
      <c r="J331" s="63">
        <v>8000</v>
      </c>
      <c r="K331" s="63" t="s">
        <v>21</v>
      </c>
      <c r="L331" s="63">
        <v>120</v>
      </c>
      <c r="M331" s="63">
        <v>46000</v>
      </c>
      <c r="N331" s="63">
        <v>92.338999999999999</v>
      </c>
      <c r="O331" s="63">
        <v>46247</v>
      </c>
    </row>
    <row r="332" spans="2:15" x14ac:dyDescent="0.25">
      <c r="B332" s="63" t="str">
        <f t="shared" si="5"/>
        <v>ACVmeas0.000010.014000</v>
      </c>
      <c r="C332" s="63" t="s">
        <v>812</v>
      </c>
      <c r="D332" s="63">
        <v>0.01</v>
      </c>
      <c r="E332" s="63">
        <v>0.1</v>
      </c>
      <c r="F332" s="63">
        <v>1.0000000000000001E-5</v>
      </c>
      <c r="G332" s="63" t="s">
        <v>16</v>
      </c>
      <c r="H332" s="63" t="s">
        <v>15</v>
      </c>
      <c r="I332" s="63">
        <v>4000</v>
      </c>
      <c r="J332" s="63">
        <v>8000</v>
      </c>
      <c r="K332" s="63" t="s">
        <v>21</v>
      </c>
      <c r="L332" s="63">
        <v>120</v>
      </c>
      <c r="M332" s="63">
        <v>46000</v>
      </c>
      <c r="N332" s="63">
        <v>92.411000000000001</v>
      </c>
      <c r="O332" s="63">
        <v>46246</v>
      </c>
    </row>
    <row r="333" spans="2:15" x14ac:dyDescent="0.25">
      <c r="B333" s="63" t="str">
        <f t="shared" si="5"/>
        <v>ACVmeas0.00010.014000</v>
      </c>
      <c r="C333" s="63" t="s">
        <v>812</v>
      </c>
      <c r="D333" s="63">
        <v>0.01</v>
      </c>
      <c r="E333" s="63">
        <v>0.1</v>
      </c>
      <c r="F333" s="63">
        <v>1E-4</v>
      </c>
      <c r="G333" s="63" t="s">
        <v>16</v>
      </c>
      <c r="H333" s="63" t="s">
        <v>15</v>
      </c>
      <c r="I333" s="63">
        <v>4000</v>
      </c>
      <c r="J333" s="63">
        <v>8000</v>
      </c>
      <c r="K333" s="63" t="s">
        <v>21</v>
      </c>
      <c r="L333" s="63">
        <v>120</v>
      </c>
      <c r="M333" s="63">
        <v>46000</v>
      </c>
      <c r="N333" s="63">
        <v>95.64</v>
      </c>
      <c r="O333" s="63">
        <v>46217</v>
      </c>
    </row>
    <row r="334" spans="2:15" x14ac:dyDescent="0.25">
      <c r="B334" s="63" t="str">
        <f t="shared" si="5"/>
        <v>ACVmeas0.0010.014000</v>
      </c>
      <c r="C334" s="63" t="s">
        <v>812</v>
      </c>
      <c r="D334" s="63">
        <v>0.01</v>
      </c>
      <c r="E334" s="63">
        <v>0.1</v>
      </c>
      <c r="F334" s="63">
        <v>1E-3</v>
      </c>
      <c r="G334" s="63" t="s">
        <v>16</v>
      </c>
      <c r="H334" s="63" t="s">
        <v>15</v>
      </c>
      <c r="I334" s="63">
        <v>4000</v>
      </c>
      <c r="J334" s="63">
        <v>8000</v>
      </c>
      <c r="K334" s="63" t="s">
        <v>21</v>
      </c>
      <c r="L334" s="63">
        <v>362.15</v>
      </c>
      <c r="M334" s="63">
        <v>43903</v>
      </c>
      <c r="N334" s="63">
        <v>361.69</v>
      </c>
      <c r="O334" s="63">
        <v>43905</v>
      </c>
    </row>
    <row r="335" spans="2:15" x14ac:dyDescent="0.25">
      <c r="B335" s="63" t="str">
        <f t="shared" si="5"/>
        <v>ACVmeas0.010.014000</v>
      </c>
      <c r="C335" s="63" t="s">
        <v>812</v>
      </c>
      <c r="D335" s="63">
        <v>0.01</v>
      </c>
      <c r="E335" s="63">
        <v>0.1</v>
      </c>
      <c r="F335" s="63">
        <v>0.01</v>
      </c>
      <c r="G335" s="63" t="s">
        <v>16</v>
      </c>
      <c r="H335" s="63" t="s">
        <v>15</v>
      </c>
      <c r="I335" s="63">
        <v>4000</v>
      </c>
      <c r="J335" s="63">
        <v>8000</v>
      </c>
      <c r="K335" s="63" t="s">
        <v>21</v>
      </c>
      <c r="L335" s="63">
        <v>5616.4000000000005</v>
      </c>
      <c r="M335" s="63">
        <v>18396</v>
      </c>
      <c r="N335" s="63">
        <v>5361.1</v>
      </c>
      <c r="O335" s="63">
        <v>18392</v>
      </c>
    </row>
    <row r="336" spans="2:15" x14ac:dyDescent="0.25">
      <c r="B336" s="63" t="str">
        <f t="shared" si="5"/>
        <v>ACVmeas0.00000010.018000</v>
      </c>
      <c r="C336" s="63" t="s">
        <v>812</v>
      </c>
      <c r="D336" s="63">
        <v>0.01</v>
      </c>
      <c r="E336" s="63">
        <v>0.1</v>
      </c>
      <c r="F336" s="63">
        <v>1.0000000000000001E-7</v>
      </c>
      <c r="G336" s="63" t="s">
        <v>16</v>
      </c>
      <c r="H336" s="63" t="s">
        <v>15</v>
      </c>
      <c r="I336" s="63">
        <v>8000</v>
      </c>
      <c r="J336" s="63">
        <v>10000</v>
      </c>
      <c r="K336" s="63" t="s">
        <v>21</v>
      </c>
      <c r="L336" s="63">
        <v>450</v>
      </c>
      <c r="M336" s="63">
        <v>170000</v>
      </c>
      <c r="N336" s="63">
        <v>116.3</v>
      </c>
      <c r="O336" s="63">
        <v>173250</v>
      </c>
    </row>
    <row r="337" spans="2:15" x14ac:dyDescent="0.25">
      <c r="B337" s="63" t="str">
        <f t="shared" si="5"/>
        <v>ACVmeas0.0000010.018000</v>
      </c>
      <c r="C337" s="63" t="s">
        <v>812</v>
      </c>
      <c r="D337" s="63">
        <v>0.01</v>
      </c>
      <c r="E337" s="63">
        <v>0.1</v>
      </c>
      <c r="F337" s="63">
        <v>9.9999999999999995E-7</v>
      </c>
      <c r="G337" s="63" t="s">
        <v>16</v>
      </c>
      <c r="H337" s="63" t="s">
        <v>15</v>
      </c>
      <c r="I337" s="63">
        <v>8000</v>
      </c>
      <c r="J337" s="63">
        <v>10000</v>
      </c>
      <c r="K337" s="63" t="s">
        <v>21</v>
      </c>
      <c r="L337" s="63">
        <v>450</v>
      </c>
      <c r="M337" s="63">
        <v>170000</v>
      </c>
      <c r="N337" s="63">
        <v>116.31</v>
      </c>
      <c r="O337" s="63">
        <v>173250</v>
      </c>
    </row>
    <row r="338" spans="2:15" x14ac:dyDescent="0.25">
      <c r="B338" s="63" t="str">
        <f t="shared" si="5"/>
        <v>ACVmeas0.000010.018000</v>
      </c>
      <c r="C338" s="63" t="s">
        <v>812</v>
      </c>
      <c r="D338" s="63">
        <v>0.01</v>
      </c>
      <c r="E338" s="63">
        <v>0.1</v>
      </c>
      <c r="F338" s="63">
        <v>1.0000000000000001E-5</v>
      </c>
      <c r="G338" s="63" t="s">
        <v>16</v>
      </c>
      <c r="H338" s="63" t="s">
        <v>15</v>
      </c>
      <c r="I338" s="63">
        <v>8000</v>
      </c>
      <c r="J338" s="63">
        <v>10000</v>
      </c>
      <c r="K338" s="63" t="s">
        <v>21</v>
      </c>
      <c r="L338" s="63">
        <v>450</v>
      </c>
      <c r="M338" s="63">
        <v>170000</v>
      </c>
      <c r="N338" s="63">
        <v>116.31</v>
      </c>
      <c r="O338" s="63">
        <v>173250</v>
      </c>
    </row>
    <row r="339" spans="2:15" x14ac:dyDescent="0.25">
      <c r="B339" s="63" t="str">
        <f t="shared" si="5"/>
        <v>ACVmeas0.00010.018000</v>
      </c>
      <c r="C339" s="63" t="s">
        <v>812</v>
      </c>
      <c r="D339" s="63">
        <v>0.01</v>
      </c>
      <c r="E339" s="63">
        <v>0.1</v>
      </c>
      <c r="F339" s="63">
        <v>1E-4</v>
      </c>
      <c r="G339" s="63" t="s">
        <v>16</v>
      </c>
      <c r="H339" s="63" t="s">
        <v>15</v>
      </c>
      <c r="I339" s="63">
        <v>8000</v>
      </c>
      <c r="J339" s="63">
        <v>10000</v>
      </c>
      <c r="K339" s="63" t="s">
        <v>21</v>
      </c>
      <c r="L339" s="63">
        <v>450</v>
      </c>
      <c r="M339" s="63">
        <v>170000</v>
      </c>
      <c r="N339" s="63">
        <v>117.4</v>
      </c>
      <c r="O339" s="63">
        <v>173240</v>
      </c>
    </row>
    <row r="340" spans="2:15" x14ac:dyDescent="0.25">
      <c r="B340" s="63" t="str">
        <f t="shared" si="5"/>
        <v>ACVmeas0.0010.018000</v>
      </c>
      <c r="C340" s="63" t="s">
        <v>812</v>
      </c>
      <c r="D340" s="63">
        <v>0.01</v>
      </c>
      <c r="E340" s="63">
        <v>0.1</v>
      </c>
      <c r="F340" s="63">
        <v>1E-3</v>
      </c>
      <c r="G340" s="63" t="s">
        <v>16</v>
      </c>
      <c r="H340" s="63" t="s">
        <v>15</v>
      </c>
      <c r="I340" s="63">
        <v>8000</v>
      </c>
      <c r="J340" s="63">
        <v>10000</v>
      </c>
      <c r="K340" s="63" t="s">
        <v>21</v>
      </c>
      <c r="L340" s="63">
        <v>450.06</v>
      </c>
      <c r="M340" s="63">
        <v>170010</v>
      </c>
      <c r="N340" s="63">
        <v>212.85999999999999</v>
      </c>
      <c r="O340" s="63">
        <v>172380</v>
      </c>
    </row>
    <row r="341" spans="2:15" x14ac:dyDescent="0.25">
      <c r="B341" s="63" t="str">
        <f t="shared" si="5"/>
        <v>ACVmeas0.010.018000</v>
      </c>
      <c r="C341" s="63" t="s">
        <v>812</v>
      </c>
      <c r="D341" s="63">
        <v>0.01</v>
      </c>
      <c r="E341" s="63">
        <v>0.1</v>
      </c>
      <c r="F341" s="63">
        <v>0.01</v>
      </c>
      <c r="G341" s="63" t="s">
        <v>16</v>
      </c>
      <c r="H341" s="63" t="s">
        <v>15</v>
      </c>
      <c r="I341" s="63">
        <v>8000</v>
      </c>
      <c r="J341" s="63">
        <v>10000</v>
      </c>
      <c r="K341" s="63" t="s">
        <v>21</v>
      </c>
      <c r="L341" s="63">
        <v>4695.2000000000007</v>
      </c>
      <c r="M341" s="63">
        <v>136780</v>
      </c>
      <c r="N341" s="63">
        <v>4338.4000000000005</v>
      </c>
      <c r="O341" s="63">
        <v>136780</v>
      </c>
    </row>
    <row r="342" spans="2:15" x14ac:dyDescent="0.25">
      <c r="B342" s="63" t="str">
        <f t="shared" si="5"/>
        <v>ACVmeas0.0000010.10.001</v>
      </c>
      <c r="C342" s="63" t="s">
        <v>812</v>
      </c>
      <c r="D342" s="63">
        <v>0.1</v>
      </c>
      <c r="E342" s="63">
        <v>1</v>
      </c>
      <c r="F342" s="63">
        <v>9.9999999999999995E-7</v>
      </c>
      <c r="G342" s="63" t="s">
        <v>16</v>
      </c>
      <c r="H342" s="63" t="s">
        <v>15</v>
      </c>
      <c r="I342" s="63">
        <v>1E-3</v>
      </c>
      <c r="J342" s="63">
        <v>0.04</v>
      </c>
      <c r="K342" s="63" t="s">
        <v>21</v>
      </c>
      <c r="L342" s="63">
        <v>47</v>
      </c>
      <c r="M342" s="63">
        <v>82</v>
      </c>
      <c r="N342" s="63">
        <v>46.158999999999999</v>
      </c>
      <c r="O342" s="63">
        <v>81.751000000000005</v>
      </c>
    </row>
    <row r="343" spans="2:15" x14ac:dyDescent="0.25">
      <c r="B343" s="63" t="str">
        <f t="shared" si="5"/>
        <v>ACVmeas0.000010.10.001</v>
      </c>
      <c r="C343" s="63" t="s">
        <v>812</v>
      </c>
      <c r="D343" s="63">
        <v>0.1</v>
      </c>
      <c r="E343" s="63">
        <v>1</v>
      </c>
      <c r="F343" s="63">
        <v>1.0000000000000001E-5</v>
      </c>
      <c r="G343" s="63" t="s">
        <v>16</v>
      </c>
      <c r="H343" s="63" t="s">
        <v>15</v>
      </c>
      <c r="I343" s="63">
        <v>1E-3</v>
      </c>
      <c r="J343" s="63">
        <v>0.04</v>
      </c>
      <c r="K343" s="63" t="s">
        <v>21</v>
      </c>
      <c r="L343" s="63">
        <v>47</v>
      </c>
      <c r="M343" s="63">
        <v>82</v>
      </c>
      <c r="N343" s="63">
        <v>46.480999999999995</v>
      </c>
      <c r="O343" s="63">
        <v>81.558000000000007</v>
      </c>
    </row>
    <row r="344" spans="2:15" x14ac:dyDescent="0.25">
      <c r="B344" s="63" t="str">
        <f t="shared" si="5"/>
        <v>ACVmeas0.00010.10.001</v>
      </c>
      <c r="C344" s="63" t="s">
        <v>812</v>
      </c>
      <c r="D344" s="63">
        <v>0.1</v>
      </c>
      <c r="E344" s="63">
        <v>1</v>
      </c>
      <c r="F344" s="63">
        <v>1E-4</v>
      </c>
      <c r="G344" s="63" t="s">
        <v>16</v>
      </c>
      <c r="H344" s="63" t="s">
        <v>15</v>
      </c>
      <c r="I344" s="63">
        <v>1E-3</v>
      </c>
      <c r="J344" s="63">
        <v>0.04</v>
      </c>
      <c r="K344" s="63" t="s">
        <v>21</v>
      </c>
      <c r="L344" s="63">
        <v>72.504000000000005</v>
      </c>
      <c r="M344" s="63">
        <v>67.846000000000004</v>
      </c>
      <c r="N344" s="63">
        <v>72.496000000000009</v>
      </c>
      <c r="O344" s="63">
        <v>67.84</v>
      </c>
    </row>
    <row r="345" spans="2:15" x14ac:dyDescent="0.25">
      <c r="B345" s="63" t="str">
        <f t="shared" si="5"/>
        <v>ACVmeas0.0010.10.001</v>
      </c>
      <c r="C345" s="63" t="s">
        <v>812</v>
      </c>
      <c r="D345" s="63">
        <v>0.1</v>
      </c>
      <c r="E345" s="63">
        <v>1</v>
      </c>
      <c r="F345" s="63">
        <v>1E-3</v>
      </c>
      <c r="G345" s="63" t="s">
        <v>16</v>
      </c>
      <c r="H345" s="63" t="s">
        <v>15</v>
      </c>
      <c r="I345" s="63">
        <v>1E-3</v>
      </c>
      <c r="J345" s="63">
        <v>0.04</v>
      </c>
      <c r="K345" s="63" t="s">
        <v>21</v>
      </c>
      <c r="L345" s="63">
        <v>578.64</v>
      </c>
      <c r="M345" s="63">
        <v>12.73</v>
      </c>
      <c r="N345" s="63">
        <v>578.63</v>
      </c>
      <c r="O345" s="63">
        <v>12.72</v>
      </c>
    </row>
    <row r="346" spans="2:15" x14ac:dyDescent="0.25">
      <c r="B346" s="63" t="str">
        <f t="shared" si="5"/>
        <v>ACVmeas0.010.10.001</v>
      </c>
      <c r="C346" s="63" t="s">
        <v>812</v>
      </c>
      <c r="D346" s="63">
        <v>0.1</v>
      </c>
      <c r="E346" s="63">
        <v>1</v>
      </c>
      <c r="F346" s="63">
        <v>0.01</v>
      </c>
      <c r="G346" s="63" t="s">
        <v>16</v>
      </c>
      <c r="H346" s="63" t="s">
        <v>15</v>
      </c>
      <c r="I346" s="63">
        <v>1E-3</v>
      </c>
      <c r="J346" s="63">
        <v>0.04</v>
      </c>
      <c r="K346" s="63" t="s">
        <v>21</v>
      </c>
      <c r="L346" s="63">
        <v>5773.7000000000007</v>
      </c>
      <c r="M346" s="63">
        <v>1.294</v>
      </c>
      <c r="N346" s="63">
        <v>5773.7000000000007</v>
      </c>
      <c r="O346" s="63">
        <v>1.2901</v>
      </c>
    </row>
    <row r="347" spans="2:15" x14ac:dyDescent="0.25">
      <c r="B347" s="63" t="str">
        <f t="shared" si="5"/>
        <v>ACVmeas0.10.10.001</v>
      </c>
      <c r="C347" s="63" t="s">
        <v>812</v>
      </c>
      <c r="D347" s="63">
        <v>0.1</v>
      </c>
      <c r="E347" s="63">
        <v>1</v>
      </c>
      <c r="F347" s="63">
        <v>0.1</v>
      </c>
      <c r="G347" s="63" t="s">
        <v>16</v>
      </c>
      <c r="H347" s="63" t="s">
        <v>15</v>
      </c>
      <c r="I347" s="63">
        <v>1E-3</v>
      </c>
      <c r="J347" s="63">
        <v>0.04</v>
      </c>
      <c r="K347" s="63" t="s">
        <v>21</v>
      </c>
      <c r="L347" s="63">
        <v>57736</v>
      </c>
      <c r="M347" s="63">
        <v>0.13059999999999999</v>
      </c>
      <c r="N347" s="63">
        <v>57735</v>
      </c>
      <c r="O347" s="63">
        <v>0.12903000000000001</v>
      </c>
    </row>
    <row r="348" spans="2:15" x14ac:dyDescent="0.25">
      <c r="B348" s="63" t="str">
        <f t="shared" si="5"/>
        <v>ACVmeas0.0000010.10.04</v>
      </c>
      <c r="C348" s="63" t="s">
        <v>812</v>
      </c>
      <c r="D348" s="63">
        <v>0.1</v>
      </c>
      <c r="E348" s="63">
        <v>1</v>
      </c>
      <c r="F348" s="63">
        <v>9.9999999999999995E-7</v>
      </c>
      <c r="G348" s="63" t="s">
        <v>16</v>
      </c>
      <c r="H348" s="63" t="s">
        <v>15</v>
      </c>
      <c r="I348" s="63">
        <v>0.04</v>
      </c>
      <c r="J348" s="63">
        <v>1</v>
      </c>
      <c r="K348" s="63" t="s">
        <v>21</v>
      </c>
      <c r="L348" s="63">
        <v>24</v>
      </c>
      <c r="M348" s="63">
        <v>82</v>
      </c>
      <c r="N348" s="63">
        <v>23.094999999999999</v>
      </c>
      <c r="O348" s="63">
        <v>81.918000000000006</v>
      </c>
    </row>
    <row r="349" spans="2:15" x14ac:dyDescent="0.25">
      <c r="B349" s="63" t="str">
        <f t="shared" si="5"/>
        <v>ACVmeas0.000010.10.04</v>
      </c>
      <c r="C349" s="63" t="s">
        <v>812</v>
      </c>
      <c r="D349" s="63">
        <v>0.1</v>
      </c>
      <c r="E349" s="63">
        <v>1</v>
      </c>
      <c r="F349" s="63">
        <v>1.0000000000000001E-5</v>
      </c>
      <c r="G349" s="63" t="s">
        <v>16</v>
      </c>
      <c r="H349" s="63" t="s">
        <v>15</v>
      </c>
      <c r="I349" s="63">
        <v>0.04</v>
      </c>
      <c r="J349" s="63">
        <v>1</v>
      </c>
      <c r="K349" s="63" t="s">
        <v>21</v>
      </c>
      <c r="L349" s="63">
        <v>24</v>
      </c>
      <c r="M349" s="63">
        <v>82</v>
      </c>
      <c r="N349" s="63">
        <v>23.659000000000002</v>
      </c>
      <c r="O349" s="63">
        <v>81.510999999999996</v>
      </c>
    </row>
    <row r="350" spans="2:15" x14ac:dyDescent="0.25">
      <c r="B350" s="63" t="str">
        <f t="shared" si="5"/>
        <v>ACVmeas0.00010.10.04</v>
      </c>
      <c r="C350" s="63" t="s">
        <v>812</v>
      </c>
      <c r="D350" s="63">
        <v>0.1</v>
      </c>
      <c r="E350" s="63">
        <v>1</v>
      </c>
      <c r="F350" s="63">
        <v>1E-4</v>
      </c>
      <c r="G350" s="63" t="s">
        <v>16</v>
      </c>
      <c r="H350" s="63" t="s">
        <v>15</v>
      </c>
      <c r="I350" s="63">
        <v>0.04</v>
      </c>
      <c r="J350" s="63">
        <v>1</v>
      </c>
      <c r="K350" s="63" t="s">
        <v>21</v>
      </c>
      <c r="L350" s="63">
        <v>59.656999999999996</v>
      </c>
      <c r="M350" s="63">
        <v>60.195999999999998</v>
      </c>
      <c r="N350" s="63">
        <v>59.646000000000001</v>
      </c>
      <c r="O350" s="63">
        <v>60.19</v>
      </c>
    </row>
    <row r="351" spans="2:15" x14ac:dyDescent="0.25">
      <c r="B351" s="63" t="str">
        <f t="shared" ref="B351:B414" si="6">CONCATENATE(C351,F351,D351,I351)</f>
        <v>ACVmeas0.0010.10.04</v>
      </c>
      <c r="C351" s="63" t="s">
        <v>812</v>
      </c>
      <c r="D351" s="63">
        <v>0.1</v>
      </c>
      <c r="E351" s="63">
        <v>1</v>
      </c>
      <c r="F351" s="63">
        <v>1E-3</v>
      </c>
      <c r="G351" s="63" t="s">
        <v>16</v>
      </c>
      <c r="H351" s="63" t="s">
        <v>15</v>
      </c>
      <c r="I351" s="63">
        <v>0.04</v>
      </c>
      <c r="J351" s="63">
        <v>1</v>
      </c>
      <c r="K351" s="63" t="s">
        <v>21</v>
      </c>
      <c r="L351" s="63">
        <v>577.25</v>
      </c>
      <c r="M351" s="63">
        <v>9.5934000000000008</v>
      </c>
      <c r="N351" s="63">
        <v>577.24</v>
      </c>
      <c r="O351" s="63">
        <v>9.5838000000000001</v>
      </c>
    </row>
    <row r="352" spans="2:15" x14ac:dyDescent="0.25">
      <c r="B352" s="63" t="str">
        <f t="shared" si="6"/>
        <v>ACVmeas0.010.10.04</v>
      </c>
      <c r="C352" s="63" t="s">
        <v>812</v>
      </c>
      <c r="D352" s="63">
        <v>0.1</v>
      </c>
      <c r="E352" s="63">
        <v>1</v>
      </c>
      <c r="F352" s="63">
        <v>0.01</v>
      </c>
      <c r="G352" s="63" t="s">
        <v>16</v>
      </c>
      <c r="H352" s="63" t="s">
        <v>15</v>
      </c>
      <c r="I352" s="63">
        <v>0.04</v>
      </c>
      <c r="J352" s="63">
        <v>1</v>
      </c>
      <c r="K352" s="63" t="s">
        <v>21</v>
      </c>
      <c r="L352" s="63">
        <v>5773.5</v>
      </c>
      <c r="M352" s="63">
        <v>0.97079000000000004</v>
      </c>
      <c r="N352" s="63">
        <v>5773.5</v>
      </c>
      <c r="O352" s="63">
        <v>0.96684999999999999</v>
      </c>
    </row>
    <row r="353" spans="2:15" x14ac:dyDescent="0.25">
      <c r="B353" s="63" t="str">
        <f t="shared" si="6"/>
        <v>ACVmeas0.10.10.04</v>
      </c>
      <c r="C353" s="63" t="s">
        <v>812</v>
      </c>
      <c r="D353" s="63">
        <v>0.1</v>
      </c>
      <c r="E353" s="63">
        <v>1</v>
      </c>
      <c r="F353" s="63">
        <v>0.1</v>
      </c>
      <c r="G353" s="63" t="s">
        <v>16</v>
      </c>
      <c r="H353" s="63" t="s">
        <v>15</v>
      </c>
      <c r="I353" s="63">
        <v>0.04</v>
      </c>
      <c r="J353" s="63">
        <v>1</v>
      </c>
      <c r="K353" s="63" t="s">
        <v>21</v>
      </c>
      <c r="L353" s="63">
        <v>57736</v>
      </c>
      <c r="M353" s="63">
        <v>9.8268999999999995E-2</v>
      </c>
      <c r="N353" s="63">
        <v>57735</v>
      </c>
      <c r="O353" s="63">
        <v>9.6694000000000002E-2</v>
      </c>
    </row>
    <row r="354" spans="2:15" x14ac:dyDescent="0.25">
      <c r="B354" s="63" t="str">
        <f t="shared" si="6"/>
        <v>ACVmeas0.0000010.11</v>
      </c>
      <c r="C354" s="63" t="s">
        <v>812</v>
      </c>
      <c r="D354" s="63">
        <v>0.1</v>
      </c>
      <c r="E354" s="63">
        <v>1</v>
      </c>
      <c r="F354" s="63">
        <v>9.9999999999999995E-7</v>
      </c>
      <c r="G354" s="63" t="s">
        <v>16</v>
      </c>
      <c r="H354" s="63" t="s">
        <v>15</v>
      </c>
      <c r="I354" s="63">
        <v>1</v>
      </c>
      <c r="J354" s="63">
        <v>20</v>
      </c>
      <c r="K354" s="63" t="s">
        <v>21</v>
      </c>
      <c r="L354" s="63">
        <v>26</v>
      </c>
      <c r="M354" s="63">
        <v>160</v>
      </c>
      <c r="N354" s="63">
        <v>23.155999999999999</v>
      </c>
      <c r="O354" s="63">
        <v>162.30000000000001</v>
      </c>
    </row>
    <row r="355" spans="2:15" x14ac:dyDescent="0.25">
      <c r="B355" s="63" t="str">
        <f t="shared" si="6"/>
        <v>ACVmeas0.000010.11</v>
      </c>
      <c r="C355" s="63" t="s">
        <v>812</v>
      </c>
      <c r="D355" s="63">
        <v>0.1</v>
      </c>
      <c r="E355" s="63">
        <v>1</v>
      </c>
      <c r="F355" s="63">
        <v>1.0000000000000001E-5</v>
      </c>
      <c r="G355" s="63" t="s">
        <v>16</v>
      </c>
      <c r="H355" s="63" t="s">
        <v>15</v>
      </c>
      <c r="I355" s="63">
        <v>1</v>
      </c>
      <c r="J355" s="63">
        <v>20</v>
      </c>
      <c r="K355" s="63" t="s">
        <v>21</v>
      </c>
      <c r="L355" s="63">
        <v>26</v>
      </c>
      <c r="M355" s="63">
        <v>160</v>
      </c>
      <c r="N355" s="63">
        <v>23.610000000000003</v>
      </c>
      <c r="O355" s="63">
        <v>161.93</v>
      </c>
    </row>
    <row r="356" spans="2:15" x14ac:dyDescent="0.25">
      <c r="B356" s="63" t="str">
        <f t="shared" si="6"/>
        <v>ACVmeas0.00010.11</v>
      </c>
      <c r="C356" s="63" t="s">
        <v>812</v>
      </c>
      <c r="D356" s="63">
        <v>0.1</v>
      </c>
      <c r="E356" s="63">
        <v>1</v>
      </c>
      <c r="F356" s="63">
        <v>1E-4</v>
      </c>
      <c r="G356" s="63" t="s">
        <v>16</v>
      </c>
      <c r="H356" s="63" t="s">
        <v>15</v>
      </c>
      <c r="I356" s="63">
        <v>1</v>
      </c>
      <c r="J356" s="63">
        <v>20</v>
      </c>
      <c r="K356" s="63" t="s">
        <v>21</v>
      </c>
      <c r="L356" s="63">
        <v>56.097999999999999</v>
      </c>
      <c r="M356" s="63">
        <v>138.16999999999999</v>
      </c>
      <c r="N356" s="63">
        <v>56.07</v>
      </c>
      <c r="O356" s="63">
        <v>138.16</v>
      </c>
    </row>
    <row r="357" spans="2:15" x14ac:dyDescent="0.25">
      <c r="B357" s="63" t="str">
        <f t="shared" si="6"/>
        <v>ACVmeas0.0010.11</v>
      </c>
      <c r="C357" s="63" t="s">
        <v>812</v>
      </c>
      <c r="D357" s="63">
        <v>0.1</v>
      </c>
      <c r="E357" s="63">
        <v>1</v>
      </c>
      <c r="F357" s="63">
        <v>1E-3</v>
      </c>
      <c r="G357" s="63" t="s">
        <v>16</v>
      </c>
      <c r="H357" s="63" t="s">
        <v>15</v>
      </c>
      <c r="I357" s="63">
        <v>1</v>
      </c>
      <c r="J357" s="63">
        <v>20</v>
      </c>
      <c r="K357" s="63" t="s">
        <v>21</v>
      </c>
      <c r="L357" s="63">
        <v>575.63</v>
      </c>
      <c r="M357" s="63">
        <v>30.824000000000002</v>
      </c>
      <c r="N357" s="63">
        <v>575.62</v>
      </c>
      <c r="O357" s="63">
        <v>30.791</v>
      </c>
    </row>
    <row r="358" spans="2:15" x14ac:dyDescent="0.25">
      <c r="B358" s="63" t="str">
        <f t="shared" si="6"/>
        <v>ACVmeas0.010.11</v>
      </c>
      <c r="C358" s="63" t="s">
        <v>812</v>
      </c>
      <c r="D358" s="63">
        <v>0.1</v>
      </c>
      <c r="E358" s="63">
        <v>1</v>
      </c>
      <c r="F358" s="63">
        <v>0.01</v>
      </c>
      <c r="G358" s="63" t="s">
        <v>16</v>
      </c>
      <c r="H358" s="63" t="s">
        <v>15</v>
      </c>
      <c r="I358" s="63">
        <v>1</v>
      </c>
      <c r="J358" s="63">
        <v>20</v>
      </c>
      <c r="K358" s="63" t="s">
        <v>21</v>
      </c>
      <c r="L358" s="63">
        <v>5773.4000000000005</v>
      </c>
      <c r="M358" s="63">
        <v>3.1737000000000002</v>
      </c>
      <c r="N358" s="63">
        <v>5773.4000000000005</v>
      </c>
      <c r="O358" s="63">
        <v>3.1593</v>
      </c>
    </row>
    <row r="359" spans="2:15" x14ac:dyDescent="0.25">
      <c r="B359" s="63" t="str">
        <f t="shared" si="6"/>
        <v>ACVmeas0.10.11</v>
      </c>
      <c r="C359" s="63" t="s">
        <v>812</v>
      </c>
      <c r="D359" s="63">
        <v>0.1</v>
      </c>
      <c r="E359" s="63">
        <v>1</v>
      </c>
      <c r="F359" s="63">
        <v>0.1</v>
      </c>
      <c r="G359" s="63" t="s">
        <v>16</v>
      </c>
      <c r="H359" s="63" t="s">
        <v>15</v>
      </c>
      <c r="I359" s="63">
        <v>1</v>
      </c>
      <c r="J359" s="63">
        <v>20</v>
      </c>
      <c r="K359" s="63" t="s">
        <v>21</v>
      </c>
      <c r="L359" s="63">
        <v>57736</v>
      </c>
      <c r="M359" s="63">
        <v>0.32179999999999997</v>
      </c>
      <c r="N359" s="63">
        <v>57735</v>
      </c>
      <c r="O359" s="63">
        <v>0.31601000000000001</v>
      </c>
    </row>
    <row r="360" spans="2:15" x14ac:dyDescent="0.25">
      <c r="B360" s="63" t="str">
        <f t="shared" si="6"/>
        <v>ACVmeas0.0000010.120</v>
      </c>
      <c r="C360" s="63" t="s">
        <v>812</v>
      </c>
      <c r="D360" s="63">
        <v>0.1</v>
      </c>
      <c r="E360" s="63">
        <v>1</v>
      </c>
      <c r="F360" s="63">
        <v>9.9999999999999995E-7</v>
      </c>
      <c r="G360" s="63" t="s">
        <v>16</v>
      </c>
      <c r="H360" s="63" t="s">
        <v>15</v>
      </c>
      <c r="I360" s="63">
        <v>20</v>
      </c>
      <c r="J360" s="63">
        <v>50</v>
      </c>
      <c r="K360" s="63" t="s">
        <v>21</v>
      </c>
      <c r="L360" s="63">
        <v>24</v>
      </c>
      <c r="M360" s="63">
        <v>350</v>
      </c>
      <c r="N360" s="63">
        <v>23.228999999999999</v>
      </c>
      <c r="O360" s="63">
        <v>346.82</v>
      </c>
    </row>
    <row r="361" spans="2:15" x14ac:dyDescent="0.25">
      <c r="B361" s="63" t="str">
        <f t="shared" si="6"/>
        <v>ACVmeas0.000010.120</v>
      </c>
      <c r="C361" s="63" t="s">
        <v>812</v>
      </c>
      <c r="D361" s="63">
        <v>0.1</v>
      </c>
      <c r="E361" s="63">
        <v>1</v>
      </c>
      <c r="F361" s="63">
        <v>1.0000000000000001E-5</v>
      </c>
      <c r="G361" s="63" t="s">
        <v>16</v>
      </c>
      <c r="H361" s="63" t="s">
        <v>15</v>
      </c>
      <c r="I361" s="63">
        <v>20</v>
      </c>
      <c r="J361" s="63">
        <v>50</v>
      </c>
      <c r="K361" s="63" t="s">
        <v>21</v>
      </c>
      <c r="L361" s="63">
        <v>24</v>
      </c>
      <c r="M361" s="63">
        <v>350</v>
      </c>
      <c r="N361" s="63">
        <v>23.536000000000001</v>
      </c>
      <c r="O361" s="63">
        <v>346.56</v>
      </c>
    </row>
    <row r="362" spans="2:15" x14ac:dyDescent="0.25">
      <c r="B362" s="63" t="str">
        <f t="shared" si="6"/>
        <v>ACVmeas0.00010.120</v>
      </c>
      <c r="C362" s="63" t="s">
        <v>812</v>
      </c>
      <c r="D362" s="63">
        <v>0.1</v>
      </c>
      <c r="E362" s="63">
        <v>1</v>
      </c>
      <c r="F362" s="63">
        <v>1E-4</v>
      </c>
      <c r="G362" s="63" t="s">
        <v>16</v>
      </c>
      <c r="H362" s="63" t="s">
        <v>15</v>
      </c>
      <c r="I362" s="63">
        <v>20</v>
      </c>
      <c r="J362" s="63">
        <v>50</v>
      </c>
      <c r="K362" s="63" t="s">
        <v>21</v>
      </c>
      <c r="L362" s="63">
        <v>49.327999999999996</v>
      </c>
      <c r="M362" s="63">
        <v>325.25</v>
      </c>
      <c r="N362" s="63">
        <v>49.244999999999997</v>
      </c>
      <c r="O362" s="63">
        <v>325.27999999999997</v>
      </c>
    </row>
    <row r="363" spans="2:15" x14ac:dyDescent="0.25">
      <c r="B363" s="63" t="str">
        <f t="shared" si="6"/>
        <v>ACVmeas0.0010.120</v>
      </c>
      <c r="C363" s="63" t="s">
        <v>812</v>
      </c>
      <c r="D363" s="63">
        <v>0.1</v>
      </c>
      <c r="E363" s="63">
        <v>1</v>
      </c>
      <c r="F363" s="63">
        <v>1E-3</v>
      </c>
      <c r="G363" s="63" t="s">
        <v>16</v>
      </c>
      <c r="H363" s="63" t="s">
        <v>15</v>
      </c>
      <c r="I363" s="63">
        <v>20</v>
      </c>
      <c r="J363" s="63">
        <v>50</v>
      </c>
      <c r="K363" s="63" t="s">
        <v>21</v>
      </c>
      <c r="L363" s="63">
        <v>568.56999999999994</v>
      </c>
      <c r="M363" s="63">
        <v>117.3</v>
      </c>
      <c r="N363" s="63">
        <v>568.53</v>
      </c>
      <c r="O363" s="63">
        <v>117.24</v>
      </c>
    </row>
    <row r="364" spans="2:15" x14ac:dyDescent="0.25">
      <c r="B364" s="63" t="str">
        <f t="shared" si="6"/>
        <v>ACVmeas0.010.120</v>
      </c>
      <c r="C364" s="63" t="s">
        <v>812</v>
      </c>
      <c r="D364" s="63">
        <v>0.1</v>
      </c>
      <c r="E364" s="63">
        <v>1</v>
      </c>
      <c r="F364" s="63">
        <v>0.01</v>
      </c>
      <c r="G364" s="63" t="s">
        <v>16</v>
      </c>
      <c r="H364" s="63" t="s">
        <v>15</v>
      </c>
      <c r="I364" s="63">
        <v>20</v>
      </c>
      <c r="J364" s="63">
        <v>50</v>
      </c>
      <c r="K364" s="63" t="s">
        <v>21</v>
      </c>
      <c r="L364" s="63">
        <v>5772.6</v>
      </c>
      <c r="M364" s="63">
        <v>12.875</v>
      </c>
      <c r="N364" s="63">
        <v>5772.6</v>
      </c>
      <c r="O364" s="63">
        <v>12.84</v>
      </c>
    </row>
    <row r="365" spans="2:15" x14ac:dyDescent="0.25">
      <c r="B365" s="63" t="str">
        <f t="shared" si="6"/>
        <v>ACVmeas0.10.120</v>
      </c>
      <c r="C365" s="63" t="s">
        <v>812</v>
      </c>
      <c r="D365" s="63">
        <v>0.1</v>
      </c>
      <c r="E365" s="63">
        <v>1</v>
      </c>
      <c r="F365" s="63">
        <v>0.1</v>
      </c>
      <c r="G365" s="63" t="s">
        <v>16</v>
      </c>
      <c r="H365" s="63" t="s">
        <v>15</v>
      </c>
      <c r="I365" s="63">
        <v>20</v>
      </c>
      <c r="J365" s="63">
        <v>50</v>
      </c>
      <c r="K365" s="63" t="s">
        <v>21</v>
      </c>
      <c r="L365" s="63">
        <v>57735</v>
      </c>
      <c r="M365" s="63">
        <v>1.2991999999999999</v>
      </c>
      <c r="N365" s="63">
        <v>57734</v>
      </c>
      <c r="O365" s="63">
        <v>1.2854000000000001</v>
      </c>
    </row>
    <row r="366" spans="2:15" x14ac:dyDescent="0.25">
      <c r="B366" s="63" t="str">
        <f t="shared" si="6"/>
        <v>ACVmeas0.0000010.150</v>
      </c>
      <c r="C366" s="63" t="s">
        <v>812</v>
      </c>
      <c r="D366" s="63">
        <v>0.1</v>
      </c>
      <c r="E366" s="63">
        <v>1</v>
      </c>
      <c r="F366" s="63">
        <v>9.9999999999999995E-7</v>
      </c>
      <c r="G366" s="63" t="s">
        <v>16</v>
      </c>
      <c r="H366" s="63" t="s">
        <v>15</v>
      </c>
      <c r="I366" s="63">
        <v>50</v>
      </c>
      <c r="J366" s="63">
        <v>100</v>
      </c>
      <c r="K366" s="63" t="s">
        <v>21</v>
      </c>
      <c r="L366" s="63">
        <v>28</v>
      </c>
      <c r="M366" s="63">
        <v>920</v>
      </c>
      <c r="N366" s="63">
        <v>23.289000000000001</v>
      </c>
      <c r="O366" s="63">
        <v>923.8</v>
      </c>
    </row>
    <row r="367" spans="2:15" x14ac:dyDescent="0.25">
      <c r="B367" s="63" t="str">
        <f t="shared" si="6"/>
        <v>ACVmeas0.000010.150</v>
      </c>
      <c r="C367" s="63" t="s">
        <v>812</v>
      </c>
      <c r="D367" s="63">
        <v>0.1</v>
      </c>
      <c r="E367" s="63">
        <v>1</v>
      </c>
      <c r="F367" s="63">
        <v>1.0000000000000001E-5</v>
      </c>
      <c r="G367" s="63" t="s">
        <v>16</v>
      </c>
      <c r="H367" s="63" t="s">
        <v>15</v>
      </c>
      <c r="I367" s="63">
        <v>50</v>
      </c>
      <c r="J367" s="63">
        <v>100</v>
      </c>
      <c r="K367" s="63" t="s">
        <v>21</v>
      </c>
      <c r="L367" s="63">
        <v>28</v>
      </c>
      <c r="M367" s="63">
        <v>920</v>
      </c>
      <c r="N367" s="63">
        <v>23.447000000000003</v>
      </c>
      <c r="O367" s="63">
        <v>923.66</v>
      </c>
    </row>
    <row r="368" spans="2:15" x14ac:dyDescent="0.25">
      <c r="B368" s="63" t="str">
        <f t="shared" si="6"/>
        <v>ACVmeas0.00010.150</v>
      </c>
      <c r="C368" s="63" t="s">
        <v>812</v>
      </c>
      <c r="D368" s="63">
        <v>0.1</v>
      </c>
      <c r="E368" s="63">
        <v>1</v>
      </c>
      <c r="F368" s="63">
        <v>1E-4</v>
      </c>
      <c r="G368" s="63" t="s">
        <v>16</v>
      </c>
      <c r="H368" s="63" t="s">
        <v>15</v>
      </c>
      <c r="I368" s="63">
        <v>50</v>
      </c>
      <c r="J368" s="63">
        <v>100</v>
      </c>
      <c r="K368" s="63" t="s">
        <v>21</v>
      </c>
      <c r="L368" s="63">
        <v>38.36</v>
      </c>
      <c r="M368" s="63">
        <v>910.53</v>
      </c>
      <c r="N368" s="63">
        <v>38.210999999999999</v>
      </c>
      <c r="O368" s="63">
        <v>910.64</v>
      </c>
    </row>
    <row r="369" spans="2:15" x14ac:dyDescent="0.25">
      <c r="B369" s="63" t="str">
        <f t="shared" si="6"/>
        <v>ACVmeas0.0010.150</v>
      </c>
      <c r="C369" s="63" t="s">
        <v>812</v>
      </c>
      <c r="D369" s="63">
        <v>0.1</v>
      </c>
      <c r="E369" s="63">
        <v>1</v>
      </c>
      <c r="F369" s="63">
        <v>1E-3</v>
      </c>
      <c r="G369" s="63" t="s">
        <v>16</v>
      </c>
      <c r="H369" s="63" t="s">
        <v>15</v>
      </c>
      <c r="I369" s="63">
        <v>50</v>
      </c>
      <c r="J369" s="63">
        <v>100</v>
      </c>
      <c r="K369" s="63" t="s">
        <v>21</v>
      </c>
      <c r="L369" s="63">
        <v>531.13</v>
      </c>
      <c r="M369" s="63">
        <v>578.22</v>
      </c>
      <c r="N369" s="63">
        <v>531.01</v>
      </c>
      <c r="O369" s="63">
        <v>578.19000000000005</v>
      </c>
    </row>
    <row r="370" spans="2:15" x14ac:dyDescent="0.25">
      <c r="B370" s="63" t="str">
        <f t="shared" si="6"/>
        <v>ACVmeas0.010.150</v>
      </c>
      <c r="C370" s="63" t="s">
        <v>812</v>
      </c>
      <c r="D370" s="63">
        <v>0.1</v>
      </c>
      <c r="E370" s="63">
        <v>1</v>
      </c>
      <c r="F370" s="63">
        <v>0.01</v>
      </c>
      <c r="G370" s="63" t="s">
        <v>16</v>
      </c>
      <c r="H370" s="63" t="s">
        <v>15</v>
      </c>
      <c r="I370" s="63">
        <v>50</v>
      </c>
      <c r="J370" s="63">
        <v>100</v>
      </c>
      <c r="K370" s="63" t="s">
        <v>21</v>
      </c>
      <c r="L370" s="63">
        <v>5766.3</v>
      </c>
      <c r="M370" s="63">
        <v>84.519000000000005</v>
      </c>
      <c r="N370" s="63">
        <v>5766.3</v>
      </c>
      <c r="O370" s="63">
        <v>84.450999999999993</v>
      </c>
    </row>
    <row r="371" spans="2:15" x14ac:dyDescent="0.25">
      <c r="B371" s="63" t="str">
        <f t="shared" si="6"/>
        <v>ACVmeas0.10.150</v>
      </c>
      <c r="C371" s="63" t="s">
        <v>812</v>
      </c>
      <c r="D371" s="63">
        <v>0.1</v>
      </c>
      <c r="E371" s="63">
        <v>1</v>
      </c>
      <c r="F371" s="63">
        <v>0.1</v>
      </c>
      <c r="G371" s="63" t="s">
        <v>16</v>
      </c>
      <c r="H371" s="63" t="s">
        <v>15</v>
      </c>
      <c r="I371" s="63">
        <v>50</v>
      </c>
      <c r="J371" s="63">
        <v>100</v>
      </c>
      <c r="K371" s="63" t="s">
        <v>21</v>
      </c>
      <c r="L371" s="63">
        <v>57735</v>
      </c>
      <c r="M371" s="63">
        <v>8.5295000000000005</v>
      </c>
      <c r="N371" s="63">
        <v>57727</v>
      </c>
      <c r="O371" s="63">
        <v>8.5017999999999994</v>
      </c>
    </row>
    <row r="372" spans="2:15" x14ac:dyDescent="0.25">
      <c r="B372" s="63" t="str">
        <f t="shared" si="6"/>
        <v>ACVmeas0.0000010.1100</v>
      </c>
      <c r="C372" s="63" t="s">
        <v>812</v>
      </c>
      <c r="D372" s="63">
        <v>0.1</v>
      </c>
      <c r="E372" s="63">
        <v>1</v>
      </c>
      <c r="F372" s="63">
        <v>9.9999999999999995E-7</v>
      </c>
      <c r="G372" s="63" t="s">
        <v>16</v>
      </c>
      <c r="H372" s="63" t="s">
        <v>15</v>
      </c>
      <c r="I372" s="63">
        <v>100</v>
      </c>
      <c r="J372" s="63">
        <v>300</v>
      </c>
      <c r="K372" s="63" t="s">
        <v>21</v>
      </c>
      <c r="L372" s="63">
        <v>120</v>
      </c>
      <c r="M372" s="63">
        <v>3500</v>
      </c>
      <c r="N372" s="63">
        <v>115.61</v>
      </c>
      <c r="O372" s="63">
        <v>3464.2</v>
      </c>
    </row>
    <row r="373" spans="2:15" x14ac:dyDescent="0.25">
      <c r="B373" s="63" t="str">
        <f t="shared" si="6"/>
        <v>ACVmeas0.000010.1100</v>
      </c>
      <c r="C373" s="63" t="s">
        <v>812</v>
      </c>
      <c r="D373" s="63">
        <v>0.1</v>
      </c>
      <c r="E373" s="63">
        <v>1</v>
      </c>
      <c r="F373" s="63">
        <v>1.0000000000000001E-5</v>
      </c>
      <c r="G373" s="63" t="s">
        <v>16</v>
      </c>
      <c r="H373" s="63" t="s">
        <v>15</v>
      </c>
      <c r="I373" s="63">
        <v>100</v>
      </c>
      <c r="J373" s="63">
        <v>300</v>
      </c>
      <c r="K373" s="63" t="s">
        <v>21</v>
      </c>
      <c r="L373" s="63">
        <v>120</v>
      </c>
      <c r="M373" s="63">
        <v>3500</v>
      </c>
      <c r="N373" s="63">
        <v>115.68</v>
      </c>
      <c r="O373" s="63">
        <v>3464.1</v>
      </c>
    </row>
    <row r="374" spans="2:15" x14ac:dyDescent="0.25">
      <c r="B374" s="63" t="str">
        <f t="shared" si="6"/>
        <v>ACVmeas0.00010.1100</v>
      </c>
      <c r="C374" s="63" t="s">
        <v>812</v>
      </c>
      <c r="D374" s="63">
        <v>0.1</v>
      </c>
      <c r="E374" s="63">
        <v>1</v>
      </c>
      <c r="F374" s="63">
        <v>1E-4</v>
      </c>
      <c r="G374" s="63" t="s">
        <v>16</v>
      </c>
      <c r="H374" s="63" t="s">
        <v>15</v>
      </c>
      <c r="I374" s="63">
        <v>100</v>
      </c>
      <c r="J374" s="63">
        <v>300</v>
      </c>
      <c r="K374" s="63" t="s">
        <v>21</v>
      </c>
      <c r="L374" s="63">
        <v>120</v>
      </c>
      <c r="M374" s="63">
        <v>3500</v>
      </c>
      <c r="N374" s="63">
        <v>119.56</v>
      </c>
      <c r="O374" s="63">
        <v>3460.7</v>
      </c>
    </row>
    <row r="375" spans="2:15" x14ac:dyDescent="0.25">
      <c r="B375" s="63" t="str">
        <f t="shared" si="6"/>
        <v>ACVmeas0.0010.1100</v>
      </c>
      <c r="C375" s="63" t="s">
        <v>812</v>
      </c>
      <c r="D375" s="63">
        <v>0.1</v>
      </c>
      <c r="E375" s="63">
        <v>1</v>
      </c>
      <c r="F375" s="63">
        <v>1E-3</v>
      </c>
      <c r="G375" s="63" t="s">
        <v>16</v>
      </c>
      <c r="H375" s="63" t="s">
        <v>15</v>
      </c>
      <c r="I375" s="63">
        <v>100</v>
      </c>
      <c r="J375" s="63">
        <v>300</v>
      </c>
      <c r="K375" s="63" t="s">
        <v>21</v>
      </c>
      <c r="L375" s="63">
        <v>419.06</v>
      </c>
      <c r="M375" s="63">
        <v>3207.1</v>
      </c>
      <c r="N375" s="63">
        <v>418.74</v>
      </c>
      <c r="O375" s="63">
        <v>3207.3</v>
      </c>
    </row>
    <row r="376" spans="2:15" x14ac:dyDescent="0.25">
      <c r="B376" s="63" t="str">
        <f t="shared" si="6"/>
        <v>ACVmeas0.010.1100</v>
      </c>
      <c r="C376" s="63" t="s">
        <v>812</v>
      </c>
      <c r="D376" s="63">
        <v>0.1</v>
      </c>
      <c r="E376" s="63">
        <v>1</v>
      </c>
      <c r="F376" s="63">
        <v>0.01</v>
      </c>
      <c r="G376" s="63" t="s">
        <v>16</v>
      </c>
      <c r="H376" s="63" t="s">
        <v>15</v>
      </c>
      <c r="I376" s="63">
        <v>100</v>
      </c>
      <c r="J376" s="63">
        <v>300</v>
      </c>
      <c r="K376" s="63" t="s">
        <v>21</v>
      </c>
      <c r="L376" s="63">
        <v>5680.9000000000005</v>
      </c>
      <c r="M376" s="63">
        <v>1112.5999999999999</v>
      </c>
      <c r="N376" s="63">
        <v>5680.8</v>
      </c>
      <c r="O376" s="63">
        <v>1112.5</v>
      </c>
    </row>
    <row r="377" spans="2:15" x14ac:dyDescent="0.25">
      <c r="B377" s="63" t="str">
        <f t="shared" si="6"/>
        <v>ACVmeas0.10.1100</v>
      </c>
      <c r="C377" s="63" t="s">
        <v>812</v>
      </c>
      <c r="D377" s="63">
        <v>0.1</v>
      </c>
      <c r="E377" s="63">
        <v>1</v>
      </c>
      <c r="F377" s="63">
        <v>0.1</v>
      </c>
      <c r="G377" s="63" t="s">
        <v>16</v>
      </c>
      <c r="H377" s="63" t="s">
        <v>15</v>
      </c>
      <c r="I377" s="63">
        <v>100</v>
      </c>
      <c r="J377" s="63">
        <v>300</v>
      </c>
      <c r="K377" s="63" t="s">
        <v>21</v>
      </c>
      <c r="L377" s="63">
        <v>57725</v>
      </c>
      <c r="M377" s="63">
        <v>121.19</v>
      </c>
      <c r="N377" s="63">
        <v>57626</v>
      </c>
      <c r="O377" s="63">
        <v>121.14</v>
      </c>
    </row>
    <row r="378" spans="2:15" x14ac:dyDescent="0.25">
      <c r="B378" s="63" t="str">
        <f t="shared" si="6"/>
        <v>ACVmeas0.0000010.1300</v>
      </c>
      <c r="C378" s="63" t="s">
        <v>812</v>
      </c>
      <c r="D378" s="63">
        <v>0.1</v>
      </c>
      <c r="E378" s="63">
        <v>1</v>
      </c>
      <c r="F378" s="63">
        <v>9.9999999999999995E-7</v>
      </c>
      <c r="G378" s="63" t="s">
        <v>16</v>
      </c>
      <c r="H378" s="63" t="s">
        <v>15</v>
      </c>
      <c r="I378" s="63">
        <v>300</v>
      </c>
      <c r="J378" s="63">
        <v>1000</v>
      </c>
      <c r="K378" s="63" t="s">
        <v>21</v>
      </c>
      <c r="L378" s="63">
        <v>120</v>
      </c>
      <c r="M378" s="63">
        <v>12000</v>
      </c>
      <c r="N378" s="63">
        <v>116.27</v>
      </c>
      <c r="O378" s="63">
        <v>11549</v>
      </c>
    </row>
    <row r="379" spans="2:15" x14ac:dyDescent="0.25">
      <c r="B379" s="63" t="str">
        <f t="shared" si="6"/>
        <v>ACVmeas0.000010.1300</v>
      </c>
      <c r="C379" s="63" t="s">
        <v>812</v>
      </c>
      <c r="D379" s="63">
        <v>0.1</v>
      </c>
      <c r="E379" s="63">
        <v>1</v>
      </c>
      <c r="F379" s="63">
        <v>1.0000000000000001E-5</v>
      </c>
      <c r="G379" s="63" t="s">
        <v>16</v>
      </c>
      <c r="H379" s="63" t="s">
        <v>15</v>
      </c>
      <c r="I379" s="63">
        <v>300</v>
      </c>
      <c r="J379" s="63">
        <v>1000</v>
      </c>
      <c r="K379" s="63" t="s">
        <v>21</v>
      </c>
      <c r="L379" s="63">
        <v>120</v>
      </c>
      <c r="M379" s="63">
        <v>12000</v>
      </c>
      <c r="N379" s="63">
        <v>116.29</v>
      </c>
      <c r="O379" s="63">
        <v>11549</v>
      </c>
    </row>
    <row r="380" spans="2:15" x14ac:dyDescent="0.25">
      <c r="B380" s="63" t="str">
        <f t="shared" si="6"/>
        <v>ACVmeas0.00010.1300</v>
      </c>
      <c r="C380" s="63" t="s">
        <v>812</v>
      </c>
      <c r="D380" s="63">
        <v>0.1</v>
      </c>
      <c r="E380" s="63">
        <v>1</v>
      </c>
      <c r="F380" s="63">
        <v>1E-4</v>
      </c>
      <c r="G380" s="63" t="s">
        <v>16</v>
      </c>
      <c r="H380" s="63" t="s">
        <v>15</v>
      </c>
      <c r="I380" s="63">
        <v>300</v>
      </c>
      <c r="J380" s="63">
        <v>1000</v>
      </c>
      <c r="K380" s="63" t="s">
        <v>21</v>
      </c>
      <c r="L380" s="63">
        <v>120</v>
      </c>
      <c r="M380" s="63">
        <v>12000</v>
      </c>
      <c r="N380" s="63">
        <v>117.69000000000001</v>
      </c>
      <c r="O380" s="63">
        <v>11548</v>
      </c>
    </row>
    <row r="381" spans="2:15" x14ac:dyDescent="0.25">
      <c r="B381" s="63" t="str">
        <f t="shared" si="6"/>
        <v>ACVmeas0.0010.1300</v>
      </c>
      <c r="C381" s="63" t="s">
        <v>812</v>
      </c>
      <c r="D381" s="63">
        <v>0.1</v>
      </c>
      <c r="E381" s="63">
        <v>1</v>
      </c>
      <c r="F381" s="63">
        <v>1E-3</v>
      </c>
      <c r="G381" s="63" t="s">
        <v>16</v>
      </c>
      <c r="H381" s="63" t="s">
        <v>15</v>
      </c>
      <c r="I381" s="63">
        <v>300</v>
      </c>
      <c r="J381" s="63">
        <v>1000</v>
      </c>
      <c r="K381" s="63" t="s">
        <v>21</v>
      </c>
      <c r="L381" s="63">
        <v>204.92999999999998</v>
      </c>
      <c r="M381" s="63">
        <v>11915</v>
      </c>
      <c r="N381" s="63">
        <v>253.54999999999998</v>
      </c>
      <c r="O381" s="63">
        <v>11426</v>
      </c>
    </row>
    <row r="382" spans="2:15" x14ac:dyDescent="0.25">
      <c r="B382" s="63" t="str">
        <f t="shared" si="6"/>
        <v>ACVmeas0.010.1300</v>
      </c>
      <c r="C382" s="63" t="s">
        <v>812</v>
      </c>
      <c r="D382" s="63">
        <v>0.1</v>
      </c>
      <c r="E382" s="63">
        <v>1</v>
      </c>
      <c r="F382" s="63">
        <v>0.01</v>
      </c>
      <c r="G382" s="63" t="s">
        <v>16</v>
      </c>
      <c r="H382" s="63" t="s">
        <v>15</v>
      </c>
      <c r="I382" s="63">
        <v>300</v>
      </c>
      <c r="J382" s="63">
        <v>1000</v>
      </c>
      <c r="K382" s="63" t="s">
        <v>21</v>
      </c>
      <c r="L382" s="63">
        <v>5122.8</v>
      </c>
      <c r="M382" s="63">
        <v>7893.3</v>
      </c>
      <c r="N382" s="63">
        <v>5122.5</v>
      </c>
      <c r="O382" s="63">
        <v>7893.4</v>
      </c>
    </row>
    <row r="383" spans="2:15" x14ac:dyDescent="0.25">
      <c r="B383" s="63" t="str">
        <f t="shared" si="6"/>
        <v>ACVmeas0.10.1300</v>
      </c>
      <c r="C383" s="63" t="s">
        <v>812</v>
      </c>
      <c r="D383" s="63">
        <v>0.1</v>
      </c>
      <c r="E383" s="63">
        <v>1</v>
      </c>
      <c r="F383" s="63">
        <v>0.1</v>
      </c>
      <c r="G383" s="63" t="s">
        <v>16</v>
      </c>
      <c r="H383" s="63" t="s">
        <v>15</v>
      </c>
      <c r="I383" s="63">
        <v>300</v>
      </c>
      <c r="J383" s="63">
        <v>1000</v>
      </c>
      <c r="K383" s="63" t="s">
        <v>21</v>
      </c>
      <c r="L383" s="63">
        <v>57622</v>
      </c>
      <c r="M383" s="63">
        <v>1280.9000000000001</v>
      </c>
      <c r="N383" s="63">
        <v>56960</v>
      </c>
      <c r="O383" s="63">
        <v>1280.8</v>
      </c>
    </row>
    <row r="384" spans="2:15" x14ac:dyDescent="0.25">
      <c r="B384" s="63" t="str">
        <f t="shared" si="6"/>
        <v>ACVmeas0.0000010.11000</v>
      </c>
      <c r="C384" s="63" t="s">
        <v>812</v>
      </c>
      <c r="D384" s="63">
        <v>0.1</v>
      </c>
      <c r="E384" s="63">
        <v>1</v>
      </c>
      <c r="F384" s="63">
        <v>9.9999999999999995E-7</v>
      </c>
      <c r="G384" s="63" t="s">
        <v>16</v>
      </c>
      <c r="H384" s="63" t="s">
        <v>15</v>
      </c>
      <c r="I384" s="63">
        <v>1000</v>
      </c>
      <c r="J384" s="63">
        <v>2000</v>
      </c>
      <c r="K384" s="63" t="s">
        <v>21</v>
      </c>
      <c r="L384" s="63">
        <v>470</v>
      </c>
      <c r="M384" s="63">
        <v>17000</v>
      </c>
      <c r="N384" s="63">
        <v>116.68</v>
      </c>
      <c r="O384" s="63">
        <v>17345</v>
      </c>
    </row>
    <row r="385" spans="2:15" x14ac:dyDescent="0.25">
      <c r="B385" s="63" t="str">
        <f t="shared" si="6"/>
        <v>ACVmeas0.000010.11000</v>
      </c>
      <c r="C385" s="63" t="s">
        <v>812</v>
      </c>
      <c r="D385" s="63">
        <v>0.1</v>
      </c>
      <c r="E385" s="63">
        <v>1</v>
      </c>
      <c r="F385" s="63">
        <v>1.0000000000000001E-5</v>
      </c>
      <c r="G385" s="63" t="s">
        <v>16</v>
      </c>
      <c r="H385" s="63" t="s">
        <v>15</v>
      </c>
      <c r="I385" s="63">
        <v>1000</v>
      </c>
      <c r="J385" s="63">
        <v>2000</v>
      </c>
      <c r="K385" s="63" t="s">
        <v>21</v>
      </c>
      <c r="L385" s="63">
        <v>470</v>
      </c>
      <c r="M385" s="63">
        <v>17000</v>
      </c>
      <c r="N385" s="63">
        <v>116.68</v>
      </c>
      <c r="O385" s="63">
        <v>17345</v>
      </c>
    </row>
    <row r="386" spans="2:15" x14ac:dyDescent="0.25">
      <c r="B386" s="63" t="str">
        <f t="shared" si="6"/>
        <v>ACVmeas0.00010.11000</v>
      </c>
      <c r="C386" s="63" t="s">
        <v>812</v>
      </c>
      <c r="D386" s="63">
        <v>0.1</v>
      </c>
      <c r="E386" s="63">
        <v>1</v>
      </c>
      <c r="F386" s="63">
        <v>1E-4</v>
      </c>
      <c r="G386" s="63" t="s">
        <v>16</v>
      </c>
      <c r="H386" s="63" t="s">
        <v>15</v>
      </c>
      <c r="I386" s="63">
        <v>1000</v>
      </c>
      <c r="J386" s="63">
        <v>2000</v>
      </c>
      <c r="K386" s="63" t="s">
        <v>21</v>
      </c>
      <c r="L386" s="63">
        <v>470</v>
      </c>
      <c r="M386" s="63">
        <v>17000</v>
      </c>
      <c r="N386" s="63">
        <v>117.78</v>
      </c>
      <c r="O386" s="63">
        <v>17344</v>
      </c>
    </row>
    <row r="387" spans="2:15" x14ac:dyDescent="0.25">
      <c r="B387" s="63" t="str">
        <f t="shared" si="6"/>
        <v>ACVmeas0.0010.11000</v>
      </c>
      <c r="C387" s="63" t="s">
        <v>812</v>
      </c>
      <c r="D387" s="63">
        <v>0.1</v>
      </c>
      <c r="E387" s="63">
        <v>1</v>
      </c>
      <c r="F387" s="63">
        <v>1E-3</v>
      </c>
      <c r="G387" s="63" t="s">
        <v>16</v>
      </c>
      <c r="H387" s="63" t="s">
        <v>15</v>
      </c>
      <c r="I387" s="63">
        <v>1000</v>
      </c>
      <c r="J387" s="63">
        <v>2000</v>
      </c>
      <c r="K387" s="63" t="s">
        <v>21</v>
      </c>
      <c r="L387" s="63">
        <v>470.28</v>
      </c>
      <c r="M387" s="63">
        <v>17001</v>
      </c>
      <c r="N387" s="63">
        <v>213.22</v>
      </c>
      <c r="O387" s="63">
        <v>17258</v>
      </c>
    </row>
    <row r="388" spans="2:15" x14ac:dyDescent="0.25">
      <c r="B388" s="63" t="str">
        <f t="shared" si="6"/>
        <v>ACVmeas0.010.11000</v>
      </c>
      <c r="C388" s="63" t="s">
        <v>812</v>
      </c>
      <c r="D388" s="63">
        <v>0.1</v>
      </c>
      <c r="E388" s="63">
        <v>1</v>
      </c>
      <c r="F388" s="63">
        <v>0.01</v>
      </c>
      <c r="G388" s="63" t="s">
        <v>16</v>
      </c>
      <c r="H388" s="63" t="s">
        <v>15</v>
      </c>
      <c r="I388" s="63">
        <v>1000</v>
      </c>
      <c r="J388" s="63">
        <v>2000</v>
      </c>
      <c r="K388" s="63" t="s">
        <v>21</v>
      </c>
      <c r="L388" s="63">
        <v>4693.7000000000007</v>
      </c>
      <c r="M388" s="63">
        <v>13698</v>
      </c>
      <c r="N388" s="63">
        <v>4693.4000000000005</v>
      </c>
      <c r="O388" s="63">
        <v>13698</v>
      </c>
    </row>
    <row r="389" spans="2:15" x14ac:dyDescent="0.25">
      <c r="B389" s="63" t="str">
        <f t="shared" si="6"/>
        <v>ACVmeas0.10.11000</v>
      </c>
      <c r="C389" s="63" t="s">
        <v>812</v>
      </c>
      <c r="D389" s="63">
        <v>0.1</v>
      </c>
      <c r="E389" s="63">
        <v>1</v>
      </c>
      <c r="F389" s="63">
        <v>0.1</v>
      </c>
      <c r="G389" s="63" t="s">
        <v>16</v>
      </c>
      <c r="H389" s="63" t="s">
        <v>15</v>
      </c>
      <c r="I389" s="63">
        <v>1000</v>
      </c>
      <c r="J389" s="63">
        <v>2000</v>
      </c>
      <c r="K389" s="63" t="s">
        <v>21</v>
      </c>
      <c r="L389" s="63">
        <v>57482</v>
      </c>
      <c r="M389" s="63">
        <v>2836.9</v>
      </c>
      <c r="N389" s="63">
        <v>56395</v>
      </c>
      <c r="O389" s="63">
        <v>2836.9</v>
      </c>
    </row>
    <row r="390" spans="2:15" x14ac:dyDescent="0.25">
      <c r="B390" s="63" t="str">
        <f t="shared" si="6"/>
        <v>ACVmeas0.0000010.12000</v>
      </c>
      <c r="C390" s="63" t="s">
        <v>812</v>
      </c>
      <c r="D390" s="63">
        <v>0.1</v>
      </c>
      <c r="E390" s="63">
        <v>1</v>
      </c>
      <c r="F390" s="63">
        <v>9.9999999999999995E-7</v>
      </c>
      <c r="G390" s="63" t="s">
        <v>16</v>
      </c>
      <c r="H390" s="63" t="s">
        <v>14</v>
      </c>
      <c r="I390" s="63">
        <v>2000</v>
      </c>
      <c r="J390" s="63">
        <v>4000</v>
      </c>
      <c r="K390" s="63" t="s">
        <v>21</v>
      </c>
      <c r="L390" s="63">
        <v>1.1000000000000001</v>
      </c>
      <c r="M390" s="63">
        <v>46</v>
      </c>
      <c r="N390" s="63">
        <v>0.80742999999999998</v>
      </c>
      <c r="O390" s="63">
        <v>46.247</v>
      </c>
    </row>
    <row r="391" spans="2:15" x14ac:dyDescent="0.25">
      <c r="B391" s="63" t="str">
        <f t="shared" si="6"/>
        <v>ACVmeas0.000010.12000</v>
      </c>
      <c r="C391" s="63" t="s">
        <v>812</v>
      </c>
      <c r="D391" s="63">
        <v>0.1</v>
      </c>
      <c r="E391" s="63">
        <v>1</v>
      </c>
      <c r="F391" s="63">
        <v>1.0000000000000001E-5</v>
      </c>
      <c r="G391" s="63" t="s">
        <v>16</v>
      </c>
      <c r="H391" s="63" t="s">
        <v>14</v>
      </c>
      <c r="I391" s="63">
        <v>2000</v>
      </c>
      <c r="J391" s="63">
        <v>4000</v>
      </c>
      <c r="K391" s="63" t="s">
        <v>21</v>
      </c>
      <c r="L391" s="63">
        <v>1.1000000000000001</v>
      </c>
      <c r="M391" s="63">
        <v>46</v>
      </c>
      <c r="N391" s="63">
        <v>0.80743999999999994</v>
      </c>
      <c r="O391" s="63">
        <v>46.247</v>
      </c>
    </row>
    <row r="392" spans="2:15" x14ac:dyDescent="0.25">
      <c r="B392" s="63" t="str">
        <f t="shared" si="6"/>
        <v>ACVmeas0.00010.12000</v>
      </c>
      <c r="C392" s="63" t="s">
        <v>812</v>
      </c>
      <c r="D392" s="63">
        <v>0.1</v>
      </c>
      <c r="E392" s="63">
        <v>1</v>
      </c>
      <c r="F392" s="63">
        <v>1E-4</v>
      </c>
      <c r="G392" s="63" t="s">
        <v>16</v>
      </c>
      <c r="H392" s="63" t="s">
        <v>14</v>
      </c>
      <c r="I392" s="63">
        <v>2000</v>
      </c>
      <c r="J392" s="63">
        <v>4000</v>
      </c>
      <c r="K392" s="63" t="s">
        <v>21</v>
      </c>
      <c r="L392" s="63">
        <v>1.1000000000000001</v>
      </c>
      <c r="M392" s="63">
        <v>46</v>
      </c>
      <c r="N392" s="63">
        <v>0.80808000000000002</v>
      </c>
      <c r="O392" s="63">
        <v>46.246000000000002</v>
      </c>
    </row>
    <row r="393" spans="2:15" x14ac:dyDescent="0.25">
      <c r="B393" s="63" t="str">
        <f t="shared" si="6"/>
        <v>ACVmeas0.0010.12000</v>
      </c>
      <c r="C393" s="63" t="s">
        <v>812</v>
      </c>
      <c r="D393" s="63">
        <v>0.1</v>
      </c>
      <c r="E393" s="63">
        <v>1</v>
      </c>
      <c r="F393" s="63">
        <v>1E-3</v>
      </c>
      <c r="G393" s="63" t="s">
        <v>16</v>
      </c>
      <c r="H393" s="63" t="s">
        <v>14</v>
      </c>
      <c r="I393" s="63">
        <v>2000</v>
      </c>
      <c r="J393" s="63">
        <v>4000</v>
      </c>
      <c r="K393" s="63" t="s">
        <v>21</v>
      </c>
      <c r="L393" s="63">
        <v>1.1000000000000001</v>
      </c>
      <c r="M393" s="63">
        <v>46</v>
      </c>
      <c r="N393" s="63">
        <v>0.84158000000000011</v>
      </c>
      <c r="O393" s="63">
        <v>46.216000000000001</v>
      </c>
    </row>
    <row r="394" spans="2:15" x14ac:dyDescent="0.25">
      <c r="B394" s="63" t="str">
        <f t="shared" si="6"/>
        <v>ACVmeas0.010.12000</v>
      </c>
      <c r="C394" s="63" t="s">
        <v>812</v>
      </c>
      <c r="D394" s="63">
        <v>0.1</v>
      </c>
      <c r="E394" s="63">
        <v>1</v>
      </c>
      <c r="F394" s="63">
        <v>0.01</v>
      </c>
      <c r="G394" s="63" t="s">
        <v>16</v>
      </c>
      <c r="H394" s="63" t="s">
        <v>14</v>
      </c>
      <c r="I394" s="63">
        <v>2000</v>
      </c>
      <c r="J394" s="63">
        <v>4000</v>
      </c>
      <c r="K394" s="63" t="s">
        <v>21</v>
      </c>
      <c r="L394" s="63">
        <v>3.5417000000000001</v>
      </c>
      <c r="M394" s="63">
        <v>43.866</v>
      </c>
      <c r="N394" s="63">
        <v>3.5409999999999999</v>
      </c>
      <c r="O394" s="63">
        <v>43.866</v>
      </c>
    </row>
    <row r="395" spans="2:15" x14ac:dyDescent="0.25">
      <c r="B395" s="63" t="str">
        <f t="shared" si="6"/>
        <v>ACVmeas0.10.12000</v>
      </c>
      <c r="C395" s="63" t="s">
        <v>812</v>
      </c>
      <c r="D395" s="63">
        <v>0.1</v>
      </c>
      <c r="E395" s="63">
        <v>1</v>
      </c>
      <c r="F395" s="63">
        <v>0.1</v>
      </c>
      <c r="G395" s="63" t="s">
        <v>16</v>
      </c>
      <c r="H395" s="63" t="s">
        <v>14</v>
      </c>
      <c r="I395" s="63">
        <v>2000</v>
      </c>
      <c r="J395" s="63">
        <v>4000</v>
      </c>
      <c r="K395" s="63" t="s">
        <v>21</v>
      </c>
      <c r="L395" s="63">
        <v>56.158999999999999</v>
      </c>
      <c r="M395" s="63">
        <v>18.324000000000002</v>
      </c>
      <c r="N395" s="63">
        <v>53.603999999999999</v>
      </c>
      <c r="O395" s="63">
        <v>18.323</v>
      </c>
    </row>
    <row r="396" spans="2:15" x14ac:dyDescent="0.25">
      <c r="B396" s="63" t="str">
        <f t="shared" si="6"/>
        <v>ACVmeas0.0000010.14000</v>
      </c>
      <c r="C396" s="63" t="s">
        <v>812</v>
      </c>
      <c r="D396" s="63">
        <v>0.1</v>
      </c>
      <c r="E396" s="63">
        <v>1</v>
      </c>
      <c r="F396" s="63">
        <v>9.9999999999999995E-7</v>
      </c>
      <c r="G396" s="63" t="s">
        <v>16</v>
      </c>
      <c r="H396" s="63" t="s">
        <v>14</v>
      </c>
      <c r="I396" s="63">
        <v>4000</v>
      </c>
      <c r="J396" s="63">
        <v>8000</v>
      </c>
      <c r="K396" s="63" t="s">
        <v>21</v>
      </c>
      <c r="L396" s="63">
        <v>1.2</v>
      </c>
      <c r="M396" s="63">
        <v>46</v>
      </c>
      <c r="N396" s="63">
        <v>0.92279999999999995</v>
      </c>
      <c r="O396" s="63">
        <v>46.247</v>
      </c>
    </row>
    <row r="397" spans="2:15" x14ac:dyDescent="0.25">
      <c r="B397" s="63" t="str">
        <f t="shared" si="6"/>
        <v>ACVmeas0.000010.14000</v>
      </c>
      <c r="C397" s="63" t="s">
        <v>812</v>
      </c>
      <c r="D397" s="63">
        <v>0.1</v>
      </c>
      <c r="E397" s="63">
        <v>1</v>
      </c>
      <c r="F397" s="63">
        <v>1.0000000000000001E-5</v>
      </c>
      <c r="G397" s="63" t="s">
        <v>16</v>
      </c>
      <c r="H397" s="63" t="s">
        <v>14</v>
      </c>
      <c r="I397" s="63">
        <v>4000</v>
      </c>
      <c r="J397" s="63">
        <v>8000</v>
      </c>
      <c r="K397" s="63" t="s">
        <v>21</v>
      </c>
      <c r="L397" s="63">
        <v>1.2</v>
      </c>
      <c r="M397" s="63">
        <v>46</v>
      </c>
      <c r="N397" s="63">
        <v>0.92281000000000002</v>
      </c>
      <c r="O397" s="63">
        <v>46.247</v>
      </c>
    </row>
    <row r="398" spans="2:15" x14ac:dyDescent="0.25">
      <c r="B398" s="63" t="str">
        <f t="shared" si="6"/>
        <v>ACVmeas0.00010.14000</v>
      </c>
      <c r="C398" s="63" t="s">
        <v>812</v>
      </c>
      <c r="D398" s="63">
        <v>0.1</v>
      </c>
      <c r="E398" s="63">
        <v>1</v>
      </c>
      <c r="F398" s="63">
        <v>1E-4</v>
      </c>
      <c r="G398" s="63" t="s">
        <v>16</v>
      </c>
      <c r="H398" s="63" t="s">
        <v>14</v>
      </c>
      <c r="I398" s="63">
        <v>4000</v>
      </c>
      <c r="J398" s="63">
        <v>8000</v>
      </c>
      <c r="K398" s="63" t="s">
        <v>21</v>
      </c>
      <c r="L398" s="63">
        <v>1.2</v>
      </c>
      <c r="M398" s="63">
        <v>46</v>
      </c>
      <c r="N398" s="63">
        <v>0.9234</v>
      </c>
      <c r="O398" s="63">
        <v>46.246000000000002</v>
      </c>
    </row>
    <row r="399" spans="2:15" x14ac:dyDescent="0.25">
      <c r="B399" s="63" t="str">
        <f t="shared" si="6"/>
        <v>ACVmeas0.0010.14000</v>
      </c>
      <c r="C399" s="63" t="s">
        <v>812</v>
      </c>
      <c r="D399" s="63">
        <v>0.1</v>
      </c>
      <c r="E399" s="63">
        <v>1</v>
      </c>
      <c r="F399" s="63">
        <v>1E-3</v>
      </c>
      <c r="G399" s="63" t="s">
        <v>16</v>
      </c>
      <c r="H399" s="63" t="s">
        <v>14</v>
      </c>
      <c r="I399" s="63">
        <v>4000</v>
      </c>
      <c r="J399" s="63">
        <v>8000</v>
      </c>
      <c r="K399" s="63" t="s">
        <v>21</v>
      </c>
      <c r="L399" s="63">
        <v>1.2</v>
      </c>
      <c r="M399" s="63">
        <v>46</v>
      </c>
      <c r="N399" s="63">
        <v>0.95589999999999997</v>
      </c>
      <c r="O399" s="63">
        <v>46.216999999999999</v>
      </c>
    </row>
    <row r="400" spans="2:15" x14ac:dyDescent="0.25">
      <c r="B400" s="63" t="str">
        <f t="shared" si="6"/>
        <v>ACVmeas0.010.14000</v>
      </c>
      <c r="C400" s="63" t="s">
        <v>812</v>
      </c>
      <c r="D400" s="63">
        <v>0.1</v>
      </c>
      <c r="E400" s="63">
        <v>1</v>
      </c>
      <c r="F400" s="63">
        <v>0.01</v>
      </c>
      <c r="G400" s="63" t="s">
        <v>16</v>
      </c>
      <c r="H400" s="63" t="s">
        <v>14</v>
      </c>
      <c r="I400" s="63">
        <v>4000</v>
      </c>
      <c r="J400" s="63">
        <v>8000</v>
      </c>
      <c r="K400" s="63" t="s">
        <v>21</v>
      </c>
      <c r="L400" s="63">
        <v>3.6172</v>
      </c>
      <c r="M400" s="63">
        <v>43.905000000000001</v>
      </c>
      <c r="N400" s="63">
        <v>3.6164000000000001</v>
      </c>
      <c r="O400" s="63">
        <v>43.905000000000001</v>
      </c>
    </row>
    <row r="401" spans="2:15" x14ac:dyDescent="0.25">
      <c r="B401" s="63" t="str">
        <f t="shared" si="6"/>
        <v>ACVmeas0.10.14000</v>
      </c>
      <c r="C401" s="63" t="s">
        <v>812</v>
      </c>
      <c r="D401" s="63">
        <v>0.1</v>
      </c>
      <c r="E401" s="63">
        <v>1</v>
      </c>
      <c r="F401" s="63">
        <v>0.1</v>
      </c>
      <c r="G401" s="63" t="s">
        <v>16</v>
      </c>
      <c r="H401" s="63" t="s">
        <v>14</v>
      </c>
      <c r="I401" s="63">
        <v>4000</v>
      </c>
      <c r="J401" s="63">
        <v>8000</v>
      </c>
      <c r="K401" s="63" t="s">
        <v>21</v>
      </c>
      <c r="L401" s="63">
        <v>56.163000000000004</v>
      </c>
      <c r="M401" s="63">
        <v>18.393000000000001</v>
      </c>
      <c r="N401" s="63">
        <v>53.611000000000004</v>
      </c>
      <c r="O401" s="63">
        <v>18.391999999999999</v>
      </c>
    </row>
    <row r="402" spans="2:15" x14ac:dyDescent="0.25">
      <c r="B402" s="63" t="str">
        <f t="shared" si="6"/>
        <v>ACVmeas0.0000010.18000</v>
      </c>
      <c r="C402" s="63" t="s">
        <v>812</v>
      </c>
      <c r="D402" s="63">
        <v>0.1</v>
      </c>
      <c r="E402" s="63">
        <v>1</v>
      </c>
      <c r="F402" s="63">
        <v>9.9999999999999995E-7</v>
      </c>
      <c r="G402" s="63" t="s">
        <v>16</v>
      </c>
      <c r="H402" s="63" t="s">
        <v>14</v>
      </c>
      <c r="I402" s="63">
        <v>8000</v>
      </c>
      <c r="J402" s="63">
        <v>10000</v>
      </c>
      <c r="K402" s="63" t="s">
        <v>21</v>
      </c>
      <c r="L402" s="63">
        <v>4.5</v>
      </c>
      <c r="M402" s="63">
        <v>170</v>
      </c>
      <c r="N402" s="63">
        <v>1.155</v>
      </c>
      <c r="O402" s="63">
        <v>173.26</v>
      </c>
    </row>
    <row r="403" spans="2:15" x14ac:dyDescent="0.25">
      <c r="B403" s="63" t="str">
        <f t="shared" si="6"/>
        <v>ACVmeas0.000010.18000</v>
      </c>
      <c r="C403" s="63" t="s">
        <v>812</v>
      </c>
      <c r="D403" s="63">
        <v>0.1</v>
      </c>
      <c r="E403" s="63">
        <v>1</v>
      </c>
      <c r="F403" s="63">
        <v>1.0000000000000001E-5</v>
      </c>
      <c r="G403" s="63" t="s">
        <v>16</v>
      </c>
      <c r="H403" s="63" t="s">
        <v>14</v>
      </c>
      <c r="I403" s="63">
        <v>8000</v>
      </c>
      <c r="J403" s="63">
        <v>10000</v>
      </c>
      <c r="K403" s="63" t="s">
        <v>21</v>
      </c>
      <c r="L403" s="63">
        <v>4.5</v>
      </c>
      <c r="M403" s="63">
        <v>170</v>
      </c>
      <c r="N403" s="63">
        <v>1.1551</v>
      </c>
      <c r="O403" s="63">
        <v>173.26</v>
      </c>
    </row>
    <row r="404" spans="2:15" x14ac:dyDescent="0.25">
      <c r="B404" s="63" t="str">
        <f t="shared" si="6"/>
        <v>ACVmeas0.00010.18000</v>
      </c>
      <c r="C404" s="63" t="s">
        <v>812</v>
      </c>
      <c r="D404" s="63">
        <v>0.1</v>
      </c>
      <c r="E404" s="63">
        <v>1</v>
      </c>
      <c r="F404" s="63">
        <v>1E-4</v>
      </c>
      <c r="G404" s="63" t="s">
        <v>16</v>
      </c>
      <c r="H404" s="63" t="s">
        <v>14</v>
      </c>
      <c r="I404" s="63">
        <v>8000</v>
      </c>
      <c r="J404" s="63">
        <v>10000</v>
      </c>
      <c r="K404" s="63" t="s">
        <v>21</v>
      </c>
      <c r="L404" s="63">
        <v>4.5</v>
      </c>
      <c r="M404" s="63">
        <v>170</v>
      </c>
      <c r="N404" s="63">
        <v>1.1551</v>
      </c>
      <c r="O404" s="63">
        <v>173.26</v>
      </c>
    </row>
    <row r="405" spans="2:15" x14ac:dyDescent="0.25">
      <c r="B405" s="63" t="str">
        <f t="shared" si="6"/>
        <v>ACVmeas0.0010.18000</v>
      </c>
      <c r="C405" s="63" t="s">
        <v>812</v>
      </c>
      <c r="D405" s="63">
        <v>0.1</v>
      </c>
      <c r="E405" s="63">
        <v>1</v>
      </c>
      <c r="F405" s="63">
        <v>1E-3</v>
      </c>
      <c r="G405" s="63" t="s">
        <v>16</v>
      </c>
      <c r="H405" s="63" t="s">
        <v>14</v>
      </c>
      <c r="I405" s="63">
        <v>8000</v>
      </c>
      <c r="J405" s="63">
        <v>10000</v>
      </c>
      <c r="K405" s="63" t="s">
        <v>21</v>
      </c>
      <c r="L405" s="63">
        <v>4.5</v>
      </c>
      <c r="M405" s="63">
        <v>170</v>
      </c>
      <c r="N405" s="63">
        <v>1.1659999999999999</v>
      </c>
      <c r="O405" s="63">
        <v>173.25</v>
      </c>
    </row>
    <row r="406" spans="2:15" x14ac:dyDescent="0.25">
      <c r="B406" s="63" t="str">
        <f t="shared" si="6"/>
        <v>ACVmeas0.010.18000</v>
      </c>
      <c r="C406" s="63" t="s">
        <v>812</v>
      </c>
      <c r="D406" s="63">
        <v>0.1</v>
      </c>
      <c r="E406" s="63">
        <v>1</v>
      </c>
      <c r="F406" s="63">
        <v>0.01</v>
      </c>
      <c r="G406" s="63" t="s">
        <v>16</v>
      </c>
      <c r="H406" s="63" t="s">
        <v>14</v>
      </c>
      <c r="I406" s="63">
        <v>8000</v>
      </c>
      <c r="J406" s="63">
        <v>10000</v>
      </c>
      <c r="K406" s="63" t="s">
        <v>21</v>
      </c>
      <c r="L406" s="63">
        <v>4.5030000000000001</v>
      </c>
      <c r="M406" s="63">
        <v>170.01</v>
      </c>
      <c r="N406" s="63">
        <v>2.1221999999999999</v>
      </c>
      <c r="O406" s="63">
        <v>172.39000000000001</v>
      </c>
    </row>
    <row r="407" spans="2:15" x14ac:dyDescent="0.25">
      <c r="B407" s="63" t="str">
        <f t="shared" si="6"/>
        <v>ACVmeas0.10.18000</v>
      </c>
      <c r="C407" s="63" t="s">
        <v>812</v>
      </c>
      <c r="D407" s="63">
        <v>0.1</v>
      </c>
      <c r="E407" s="63">
        <v>1</v>
      </c>
      <c r="F407" s="63">
        <v>0.1</v>
      </c>
      <c r="G407" s="63" t="s">
        <v>16</v>
      </c>
      <c r="H407" s="63" t="s">
        <v>14</v>
      </c>
      <c r="I407" s="63">
        <v>8000</v>
      </c>
      <c r="J407" s="63">
        <v>10000</v>
      </c>
      <c r="K407" s="63" t="s">
        <v>21</v>
      </c>
      <c r="L407" s="63">
        <v>46.972000000000001</v>
      </c>
      <c r="M407" s="63">
        <v>136.76</v>
      </c>
      <c r="N407" s="63">
        <v>43.381999999999998</v>
      </c>
      <c r="O407" s="63">
        <v>136.78</v>
      </c>
    </row>
    <row r="408" spans="2:15" x14ac:dyDescent="0.25">
      <c r="B408" s="63" t="str">
        <f t="shared" si="6"/>
        <v>ACVmeas0.0000110.001</v>
      </c>
      <c r="C408" s="63" t="s">
        <v>812</v>
      </c>
      <c r="D408" s="63">
        <v>1</v>
      </c>
      <c r="E408" s="63">
        <v>10</v>
      </c>
      <c r="F408" s="63">
        <v>1.0000000000000001E-5</v>
      </c>
      <c r="G408" s="63" t="s">
        <v>16</v>
      </c>
      <c r="H408" s="63" t="s">
        <v>14</v>
      </c>
      <c r="I408" s="63">
        <v>1E-3</v>
      </c>
      <c r="J408" s="63">
        <v>0.04</v>
      </c>
      <c r="K408" s="63" t="s">
        <v>21</v>
      </c>
      <c r="L408" s="63">
        <v>0.47</v>
      </c>
      <c r="M408" s="63">
        <v>8.3000000000000004E-2</v>
      </c>
      <c r="N408" s="63">
        <v>0.45984999999999998</v>
      </c>
      <c r="O408" s="63">
        <v>8.3099999999999993E-2</v>
      </c>
    </row>
    <row r="409" spans="2:15" x14ac:dyDescent="0.25">
      <c r="B409" s="63" t="str">
        <f t="shared" si="6"/>
        <v>ACVmeas0.000110.001</v>
      </c>
      <c r="C409" s="63" t="s">
        <v>812</v>
      </c>
      <c r="D409" s="63">
        <v>1</v>
      </c>
      <c r="E409" s="63">
        <v>10</v>
      </c>
      <c r="F409" s="63">
        <v>1E-4</v>
      </c>
      <c r="G409" s="63" t="s">
        <v>16</v>
      </c>
      <c r="H409" s="63" t="s">
        <v>14</v>
      </c>
      <c r="I409" s="63">
        <v>1E-3</v>
      </c>
      <c r="J409" s="63">
        <v>0.04</v>
      </c>
      <c r="K409" s="63" t="s">
        <v>21</v>
      </c>
      <c r="L409" s="63">
        <v>0.47</v>
      </c>
      <c r="M409" s="63">
        <v>8.3000000000000004E-2</v>
      </c>
      <c r="N409" s="63">
        <v>0.46307999999999999</v>
      </c>
      <c r="O409" s="63">
        <v>8.2905000000000006E-2</v>
      </c>
    </row>
    <row r="410" spans="2:15" x14ac:dyDescent="0.25">
      <c r="B410" s="63" t="str">
        <f t="shared" si="6"/>
        <v>ACVmeas0.00110.001</v>
      </c>
      <c r="C410" s="63" t="s">
        <v>812</v>
      </c>
      <c r="D410" s="63">
        <v>1</v>
      </c>
      <c r="E410" s="63">
        <v>10</v>
      </c>
      <c r="F410" s="63">
        <v>1E-3</v>
      </c>
      <c r="G410" s="63" t="s">
        <v>16</v>
      </c>
      <c r="H410" s="63" t="s">
        <v>14</v>
      </c>
      <c r="I410" s="63">
        <v>1E-3</v>
      </c>
      <c r="J410" s="63">
        <v>0.04</v>
      </c>
      <c r="K410" s="63" t="s">
        <v>21</v>
      </c>
      <c r="L410" s="63">
        <v>0.72376999999999991</v>
      </c>
      <c r="M410" s="63">
        <v>6.9099999999999995E-2</v>
      </c>
      <c r="N410" s="63">
        <v>0.72346999999999995</v>
      </c>
      <c r="O410" s="63">
        <v>6.9059999999999996E-2</v>
      </c>
    </row>
    <row r="411" spans="2:15" x14ac:dyDescent="0.25">
      <c r="B411" s="63" t="str">
        <f t="shared" si="6"/>
        <v>ACVmeas0.0110.001</v>
      </c>
      <c r="C411" s="63" t="s">
        <v>812</v>
      </c>
      <c r="D411" s="63">
        <v>1</v>
      </c>
      <c r="E411" s="63">
        <v>10</v>
      </c>
      <c r="F411" s="63">
        <v>0.01</v>
      </c>
      <c r="G411" s="63" t="s">
        <v>16</v>
      </c>
      <c r="H411" s="63" t="s">
        <v>14</v>
      </c>
      <c r="I411" s="63">
        <v>1E-3</v>
      </c>
      <c r="J411" s="63">
        <v>0.04</v>
      </c>
      <c r="K411" s="63" t="s">
        <v>21</v>
      </c>
      <c r="L411" s="63">
        <v>5.7860999999999994</v>
      </c>
      <c r="M411" s="63">
        <v>1.3061E-2</v>
      </c>
      <c r="N411" s="63">
        <v>5.7859999999999996</v>
      </c>
      <c r="O411" s="63">
        <v>1.3008E-2</v>
      </c>
    </row>
    <row r="412" spans="2:15" x14ac:dyDescent="0.25">
      <c r="B412" s="63" t="str">
        <f t="shared" si="6"/>
        <v>ACVmeas0.110.001</v>
      </c>
      <c r="C412" s="63" t="s">
        <v>812</v>
      </c>
      <c r="D412" s="63">
        <v>1</v>
      </c>
      <c r="E412" s="63">
        <v>10</v>
      </c>
      <c r="F412" s="63">
        <v>0.1</v>
      </c>
      <c r="G412" s="63" t="s">
        <v>16</v>
      </c>
      <c r="H412" s="63" t="s">
        <v>14</v>
      </c>
      <c r="I412" s="63">
        <v>1E-3</v>
      </c>
      <c r="J412" s="63">
        <v>0.04</v>
      </c>
      <c r="K412" s="63" t="s">
        <v>21</v>
      </c>
      <c r="L412" s="63">
        <v>57.736999999999995</v>
      </c>
      <c r="M412" s="63">
        <v>1.3416000000000001E-3</v>
      </c>
      <c r="N412" s="63">
        <v>57.736999999999995</v>
      </c>
      <c r="O412" s="63">
        <v>1.3194999999999999E-3</v>
      </c>
    </row>
    <row r="413" spans="2:15" x14ac:dyDescent="0.25">
      <c r="B413" s="63" t="str">
        <f t="shared" si="6"/>
        <v>ACVmeas110.001</v>
      </c>
      <c r="C413" s="63" t="s">
        <v>812</v>
      </c>
      <c r="D413" s="63">
        <v>1</v>
      </c>
      <c r="E413" s="63">
        <v>10</v>
      </c>
      <c r="F413" s="63">
        <v>1</v>
      </c>
      <c r="G413" s="63" t="s">
        <v>16</v>
      </c>
      <c r="H413" s="63" t="s">
        <v>14</v>
      </c>
      <c r="I413" s="63">
        <v>1E-3</v>
      </c>
      <c r="J413" s="63">
        <v>0.04</v>
      </c>
      <c r="K413" s="63" t="s">
        <v>21</v>
      </c>
      <c r="L413" s="63">
        <v>577.36</v>
      </c>
      <c r="M413" s="63">
        <v>1.4081E-4</v>
      </c>
      <c r="N413" s="63">
        <v>577.35</v>
      </c>
      <c r="O413" s="63">
        <v>1.3197E-4</v>
      </c>
    </row>
    <row r="414" spans="2:15" x14ac:dyDescent="0.25">
      <c r="B414" s="63" t="str">
        <f t="shared" si="6"/>
        <v>ACVmeas0.0000110.04</v>
      </c>
      <c r="C414" s="63" t="s">
        <v>812</v>
      </c>
      <c r="D414" s="63">
        <v>1</v>
      </c>
      <c r="E414" s="63">
        <v>10</v>
      </c>
      <c r="F414" s="63">
        <v>1.0000000000000001E-5</v>
      </c>
      <c r="G414" s="63" t="s">
        <v>16</v>
      </c>
      <c r="H414" s="63" t="s">
        <v>14</v>
      </c>
      <c r="I414" s="63">
        <v>0.04</v>
      </c>
      <c r="J414" s="63">
        <v>1</v>
      </c>
      <c r="K414" s="63" t="s">
        <v>21</v>
      </c>
      <c r="L414" s="63">
        <v>0.24</v>
      </c>
      <c r="M414" s="63">
        <v>8.2000000000000003E-2</v>
      </c>
      <c r="N414" s="63">
        <v>0.23104</v>
      </c>
      <c r="O414" s="63">
        <v>8.1981999999999999E-2</v>
      </c>
    </row>
    <row r="415" spans="2:15" x14ac:dyDescent="0.25">
      <c r="B415" s="63" t="str">
        <f t="shared" ref="B415:B478" si="7">CONCATENATE(C415,F415,D415,I415)</f>
        <v>ACVmeas0.000110.04</v>
      </c>
      <c r="C415" s="63" t="s">
        <v>812</v>
      </c>
      <c r="D415" s="63">
        <v>1</v>
      </c>
      <c r="E415" s="63">
        <v>10</v>
      </c>
      <c r="F415" s="63">
        <v>1E-4</v>
      </c>
      <c r="G415" s="63" t="s">
        <v>16</v>
      </c>
      <c r="H415" s="63" t="s">
        <v>14</v>
      </c>
      <c r="I415" s="63">
        <v>0.04</v>
      </c>
      <c r="J415" s="63">
        <v>1</v>
      </c>
      <c r="K415" s="63" t="s">
        <v>21</v>
      </c>
      <c r="L415" s="63">
        <v>0.24</v>
      </c>
      <c r="M415" s="63">
        <v>8.2000000000000003E-2</v>
      </c>
      <c r="N415" s="63">
        <v>0.23589000000000002</v>
      </c>
      <c r="O415" s="63">
        <v>8.1573999999999994E-2</v>
      </c>
    </row>
    <row r="416" spans="2:15" x14ac:dyDescent="0.25">
      <c r="B416" s="63" t="str">
        <f t="shared" si="7"/>
        <v>ACVmeas0.00110.04</v>
      </c>
      <c r="C416" s="63" t="s">
        <v>812</v>
      </c>
      <c r="D416" s="63">
        <v>1</v>
      </c>
      <c r="E416" s="63">
        <v>10</v>
      </c>
      <c r="F416" s="63">
        <v>1E-3</v>
      </c>
      <c r="G416" s="63" t="s">
        <v>16</v>
      </c>
      <c r="H416" s="63" t="s">
        <v>14</v>
      </c>
      <c r="I416" s="63">
        <v>0.04</v>
      </c>
      <c r="J416" s="63">
        <v>1</v>
      </c>
      <c r="K416" s="63" t="s">
        <v>21</v>
      </c>
      <c r="L416" s="63">
        <v>0.59646999999999994</v>
      </c>
      <c r="M416" s="63">
        <v>6.0262999999999997E-2</v>
      </c>
      <c r="N416" s="63">
        <v>0.59611999999999998</v>
      </c>
      <c r="O416" s="63">
        <v>6.0215999999999999E-2</v>
      </c>
    </row>
    <row r="417" spans="2:15" x14ac:dyDescent="0.25">
      <c r="B417" s="63" t="str">
        <f t="shared" si="7"/>
        <v>ACVmeas0.0110.04</v>
      </c>
      <c r="C417" s="63" t="s">
        <v>812</v>
      </c>
      <c r="D417" s="63">
        <v>1</v>
      </c>
      <c r="E417" s="63">
        <v>10</v>
      </c>
      <c r="F417" s="63">
        <v>0.01</v>
      </c>
      <c r="G417" s="63" t="s">
        <v>16</v>
      </c>
      <c r="H417" s="63" t="s">
        <v>14</v>
      </c>
      <c r="I417" s="63">
        <v>0.04</v>
      </c>
      <c r="J417" s="63">
        <v>1</v>
      </c>
      <c r="K417" s="63" t="s">
        <v>21</v>
      </c>
      <c r="L417" s="63">
        <v>5.7725</v>
      </c>
      <c r="M417" s="63">
        <v>9.6399999999999993E-3</v>
      </c>
      <c r="N417" s="63">
        <v>5.7724000000000002</v>
      </c>
      <c r="O417" s="63">
        <v>9.5858999999999996E-3</v>
      </c>
    </row>
    <row r="418" spans="2:15" x14ac:dyDescent="0.25">
      <c r="B418" s="63" t="str">
        <f t="shared" si="7"/>
        <v>ACVmeas0.110.04</v>
      </c>
      <c r="C418" s="63" t="s">
        <v>812</v>
      </c>
      <c r="D418" s="63">
        <v>1</v>
      </c>
      <c r="E418" s="63">
        <v>10</v>
      </c>
      <c r="F418" s="63">
        <v>0.1</v>
      </c>
      <c r="G418" s="63" t="s">
        <v>16</v>
      </c>
      <c r="H418" s="63" t="s">
        <v>14</v>
      </c>
      <c r="I418" s="63">
        <v>0.04</v>
      </c>
      <c r="J418" s="63">
        <v>1</v>
      </c>
      <c r="K418" s="63" t="s">
        <v>21</v>
      </c>
      <c r="L418" s="63">
        <v>57.734999999999999</v>
      </c>
      <c r="M418" s="63">
        <v>9.8916E-4</v>
      </c>
      <c r="N418" s="63">
        <v>57.734999999999999</v>
      </c>
      <c r="O418" s="63">
        <v>9.6707E-4</v>
      </c>
    </row>
    <row r="419" spans="2:15" x14ac:dyDescent="0.25">
      <c r="B419" s="63" t="str">
        <f t="shared" si="7"/>
        <v>ACVmeas110.04</v>
      </c>
      <c r="C419" s="63" t="s">
        <v>812</v>
      </c>
      <c r="D419" s="63">
        <v>1</v>
      </c>
      <c r="E419" s="63">
        <v>10</v>
      </c>
      <c r="F419" s="63">
        <v>1</v>
      </c>
      <c r="G419" s="63" t="s">
        <v>16</v>
      </c>
      <c r="H419" s="63" t="s">
        <v>14</v>
      </c>
      <c r="I419" s="63">
        <v>0.04</v>
      </c>
      <c r="J419" s="63">
        <v>1</v>
      </c>
      <c r="K419" s="63" t="s">
        <v>21</v>
      </c>
      <c r="L419" s="63">
        <v>577.36</v>
      </c>
      <c r="M419" s="63">
        <v>1.0556E-4</v>
      </c>
      <c r="N419" s="63">
        <v>577.35</v>
      </c>
      <c r="O419" s="63">
        <v>9.6714999999999998E-5</v>
      </c>
    </row>
    <row r="420" spans="2:15" x14ac:dyDescent="0.25">
      <c r="B420" s="63" t="str">
        <f t="shared" si="7"/>
        <v>ACVmeas0.0000111</v>
      </c>
      <c r="C420" s="63" t="s">
        <v>812</v>
      </c>
      <c r="D420" s="63">
        <v>1</v>
      </c>
      <c r="E420" s="63">
        <v>10</v>
      </c>
      <c r="F420" s="63">
        <v>1.0000000000000001E-5</v>
      </c>
      <c r="G420" s="63" t="s">
        <v>16</v>
      </c>
      <c r="H420" s="63" t="s">
        <v>14</v>
      </c>
      <c r="I420" s="63">
        <v>1</v>
      </c>
      <c r="J420" s="63">
        <v>20</v>
      </c>
      <c r="K420" s="63" t="s">
        <v>21</v>
      </c>
      <c r="L420" s="63">
        <v>0.26</v>
      </c>
      <c r="M420" s="63">
        <v>0.16</v>
      </c>
      <c r="N420" s="63">
        <v>0.23132</v>
      </c>
      <c r="O420" s="63">
        <v>0.16228999999999999</v>
      </c>
    </row>
    <row r="421" spans="2:15" x14ac:dyDescent="0.25">
      <c r="B421" s="63" t="str">
        <f t="shared" si="7"/>
        <v>ACVmeas0.000111</v>
      </c>
      <c r="C421" s="63" t="s">
        <v>812</v>
      </c>
      <c r="D421" s="63">
        <v>1</v>
      </c>
      <c r="E421" s="63">
        <v>10</v>
      </c>
      <c r="F421" s="63">
        <v>1E-4</v>
      </c>
      <c r="G421" s="63" t="s">
        <v>16</v>
      </c>
      <c r="H421" s="63" t="s">
        <v>14</v>
      </c>
      <c r="I421" s="63">
        <v>1</v>
      </c>
      <c r="J421" s="63">
        <v>20</v>
      </c>
      <c r="K421" s="63" t="s">
        <v>21</v>
      </c>
      <c r="L421" s="63">
        <v>0.26</v>
      </c>
      <c r="M421" s="63">
        <v>0.16</v>
      </c>
      <c r="N421" s="63">
        <v>0.23522000000000001</v>
      </c>
      <c r="O421" s="63">
        <v>0.16192999999999999</v>
      </c>
    </row>
    <row r="422" spans="2:15" x14ac:dyDescent="0.25">
      <c r="B422" s="63" t="str">
        <f t="shared" si="7"/>
        <v>ACVmeas0.00111</v>
      </c>
      <c r="C422" s="63" t="s">
        <v>812</v>
      </c>
      <c r="D422" s="63">
        <v>1</v>
      </c>
      <c r="E422" s="63">
        <v>10</v>
      </c>
      <c r="F422" s="63">
        <v>1E-3</v>
      </c>
      <c r="G422" s="63" t="s">
        <v>16</v>
      </c>
      <c r="H422" s="63" t="s">
        <v>14</v>
      </c>
      <c r="I422" s="63">
        <v>1</v>
      </c>
      <c r="J422" s="63">
        <v>20</v>
      </c>
      <c r="K422" s="63" t="s">
        <v>21</v>
      </c>
      <c r="L422" s="63">
        <v>0.56167999999999996</v>
      </c>
      <c r="M422" s="63">
        <v>0.13811000000000001</v>
      </c>
      <c r="N422" s="63">
        <v>0.56025999999999998</v>
      </c>
      <c r="O422" s="63">
        <v>0.13811999999999999</v>
      </c>
    </row>
    <row r="423" spans="2:15" x14ac:dyDescent="0.25">
      <c r="B423" s="63" t="str">
        <f t="shared" si="7"/>
        <v>ACVmeas0.0111</v>
      </c>
      <c r="C423" s="63" t="s">
        <v>812</v>
      </c>
      <c r="D423" s="63">
        <v>1</v>
      </c>
      <c r="E423" s="63">
        <v>10</v>
      </c>
      <c r="F423" s="63">
        <v>0.01</v>
      </c>
      <c r="G423" s="63" t="s">
        <v>16</v>
      </c>
      <c r="H423" s="63" t="s">
        <v>14</v>
      </c>
      <c r="I423" s="63">
        <v>1</v>
      </c>
      <c r="J423" s="63">
        <v>20</v>
      </c>
      <c r="K423" s="63" t="s">
        <v>21</v>
      </c>
      <c r="L423" s="63">
        <v>5.7566999999999995</v>
      </c>
      <c r="M423" s="63">
        <v>3.0877999999999999E-2</v>
      </c>
      <c r="N423" s="63">
        <v>5.7561</v>
      </c>
      <c r="O423" s="63">
        <v>3.0766999999999999E-2</v>
      </c>
    </row>
    <row r="424" spans="2:15" x14ac:dyDescent="0.25">
      <c r="B424" s="63" t="str">
        <f t="shared" si="7"/>
        <v>ACVmeas0.111</v>
      </c>
      <c r="C424" s="63" t="s">
        <v>812</v>
      </c>
      <c r="D424" s="63">
        <v>1</v>
      </c>
      <c r="E424" s="63">
        <v>10</v>
      </c>
      <c r="F424" s="63">
        <v>0.1</v>
      </c>
      <c r="G424" s="63" t="s">
        <v>16</v>
      </c>
      <c r="H424" s="63" t="s">
        <v>14</v>
      </c>
      <c r="I424" s="63">
        <v>1</v>
      </c>
      <c r="J424" s="63">
        <v>20</v>
      </c>
      <c r="K424" s="63" t="s">
        <v>21</v>
      </c>
      <c r="L424" s="63">
        <v>57.733999999999995</v>
      </c>
      <c r="M424" s="63">
        <v>3.2046000000000002E-3</v>
      </c>
      <c r="N424" s="63">
        <v>57.733999999999995</v>
      </c>
      <c r="O424" s="63">
        <v>3.1567000000000001E-3</v>
      </c>
    </row>
    <row r="425" spans="2:15" x14ac:dyDescent="0.25">
      <c r="B425" s="63" t="str">
        <f t="shared" si="7"/>
        <v>ACVmeas111</v>
      </c>
      <c r="C425" s="63" t="s">
        <v>812</v>
      </c>
      <c r="D425" s="63">
        <v>1</v>
      </c>
      <c r="E425" s="63">
        <v>10</v>
      </c>
      <c r="F425" s="63">
        <v>1</v>
      </c>
      <c r="G425" s="63" t="s">
        <v>16</v>
      </c>
      <c r="H425" s="63" t="s">
        <v>14</v>
      </c>
      <c r="I425" s="63">
        <v>1</v>
      </c>
      <c r="J425" s="63">
        <v>20</v>
      </c>
      <c r="K425" s="63" t="s">
        <v>21</v>
      </c>
      <c r="L425" s="63">
        <v>577.36</v>
      </c>
      <c r="M425" s="63">
        <v>3.3492999999999999E-4</v>
      </c>
      <c r="N425" s="63">
        <v>577.35</v>
      </c>
      <c r="O425" s="63">
        <v>3.1576E-4</v>
      </c>
    </row>
    <row r="426" spans="2:15" x14ac:dyDescent="0.25">
      <c r="B426" s="63" t="str">
        <f t="shared" si="7"/>
        <v>ACVmeas0.00001120</v>
      </c>
      <c r="C426" s="63" t="s">
        <v>812</v>
      </c>
      <c r="D426" s="63">
        <v>1</v>
      </c>
      <c r="E426" s="63">
        <v>10</v>
      </c>
      <c r="F426" s="63">
        <v>1.0000000000000001E-5</v>
      </c>
      <c r="G426" s="63" t="s">
        <v>16</v>
      </c>
      <c r="H426" s="63" t="s">
        <v>14</v>
      </c>
      <c r="I426" s="63">
        <v>20</v>
      </c>
      <c r="J426" s="63">
        <v>50</v>
      </c>
      <c r="K426" s="63" t="s">
        <v>21</v>
      </c>
      <c r="L426" s="63">
        <v>0.24</v>
      </c>
      <c r="M426" s="63">
        <v>0.35</v>
      </c>
      <c r="N426" s="63">
        <v>0.2306</v>
      </c>
      <c r="O426" s="63">
        <v>0.34716000000000002</v>
      </c>
    </row>
    <row r="427" spans="2:15" x14ac:dyDescent="0.25">
      <c r="B427" s="63" t="str">
        <f t="shared" si="7"/>
        <v>ACVmeas0.0001120</v>
      </c>
      <c r="C427" s="63" t="s">
        <v>812</v>
      </c>
      <c r="D427" s="63">
        <v>1</v>
      </c>
      <c r="E427" s="63">
        <v>10</v>
      </c>
      <c r="F427" s="63">
        <v>1E-4</v>
      </c>
      <c r="G427" s="63" t="s">
        <v>16</v>
      </c>
      <c r="H427" s="63" t="s">
        <v>14</v>
      </c>
      <c r="I427" s="63">
        <v>20</v>
      </c>
      <c r="J427" s="63">
        <v>50</v>
      </c>
      <c r="K427" s="63" t="s">
        <v>21</v>
      </c>
      <c r="L427" s="63">
        <v>0.24</v>
      </c>
      <c r="M427" s="63">
        <v>0.35</v>
      </c>
      <c r="N427" s="63">
        <v>0.23368</v>
      </c>
      <c r="O427" s="63">
        <v>0.34689999999999999</v>
      </c>
    </row>
    <row r="428" spans="2:15" x14ac:dyDescent="0.25">
      <c r="B428" s="63" t="str">
        <f t="shared" si="7"/>
        <v>ACVmeas0.001120</v>
      </c>
      <c r="C428" s="63" t="s">
        <v>812</v>
      </c>
      <c r="D428" s="63">
        <v>1</v>
      </c>
      <c r="E428" s="63">
        <v>10</v>
      </c>
      <c r="F428" s="63">
        <v>1E-3</v>
      </c>
      <c r="G428" s="63" t="s">
        <v>16</v>
      </c>
      <c r="H428" s="63" t="s">
        <v>14</v>
      </c>
      <c r="I428" s="63">
        <v>20</v>
      </c>
      <c r="J428" s="63">
        <v>50</v>
      </c>
      <c r="K428" s="63" t="s">
        <v>21</v>
      </c>
      <c r="L428" s="63">
        <v>0.49448000000000003</v>
      </c>
      <c r="M428" s="63">
        <v>0.32536999999999999</v>
      </c>
      <c r="N428" s="63">
        <v>0.49117</v>
      </c>
      <c r="O428" s="63">
        <v>0.32557999999999998</v>
      </c>
    </row>
    <row r="429" spans="2:15" x14ac:dyDescent="0.25">
      <c r="B429" s="63" t="str">
        <f t="shared" si="7"/>
        <v>ACVmeas0.01120</v>
      </c>
      <c r="C429" s="63" t="s">
        <v>812</v>
      </c>
      <c r="D429" s="63">
        <v>1</v>
      </c>
      <c r="E429" s="63">
        <v>10</v>
      </c>
      <c r="F429" s="63">
        <v>0.01</v>
      </c>
      <c r="G429" s="63" t="s">
        <v>16</v>
      </c>
      <c r="H429" s="63" t="s">
        <v>14</v>
      </c>
      <c r="I429" s="63">
        <v>20</v>
      </c>
      <c r="J429" s="63">
        <v>50</v>
      </c>
      <c r="K429" s="63" t="s">
        <v>21</v>
      </c>
      <c r="L429" s="63">
        <v>5.6867000000000001</v>
      </c>
      <c r="M429" s="63">
        <v>0.11745999999999999</v>
      </c>
      <c r="N429" s="63">
        <v>5.6849999999999996</v>
      </c>
      <c r="O429" s="63">
        <v>0.11736000000000001</v>
      </c>
    </row>
    <row r="430" spans="2:15" x14ac:dyDescent="0.25">
      <c r="B430" s="63" t="str">
        <f t="shared" si="7"/>
        <v>ACVmeas0.1120</v>
      </c>
      <c r="C430" s="63" t="s">
        <v>812</v>
      </c>
      <c r="D430" s="63">
        <v>1</v>
      </c>
      <c r="E430" s="63">
        <v>10</v>
      </c>
      <c r="F430" s="63">
        <v>0.1</v>
      </c>
      <c r="G430" s="63" t="s">
        <v>16</v>
      </c>
      <c r="H430" s="63" t="s">
        <v>14</v>
      </c>
      <c r="I430" s="63">
        <v>20</v>
      </c>
      <c r="J430" s="63">
        <v>50</v>
      </c>
      <c r="K430" s="63" t="s">
        <v>21</v>
      </c>
      <c r="L430" s="63">
        <v>57.725999999999999</v>
      </c>
      <c r="M430" s="63">
        <v>1.2918000000000001E-2</v>
      </c>
      <c r="N430" s="63">
        <v>57.725999999999999</v>
      </c>
      <c r="O430" s="63">
        <v>1.2854000000000001E-2</v>
      </c>
    </row>
    <row r="431" spans="2:15" x14ac:dyDescent="0.25">
      <c r="B431" s="63" t="str">
        <f t="shared" si="7"/>
        <v>ACVmeas1120</v>
      </c>
      <c r="C431" s="63" t="s">
        <v>812</v>
      </c>
      <c r="D431" s="63">
        <v>1</v>
      </c>
      <c r="E431" s="63">
        <v>10</v>
      </c>
      <c r="F431" s="63">
        <v>1</v>
      </c>
      <c r="G431" s="63" t="s">
        <v>16</v>
      </c>
      <c r="H431" s="63" t="s">
        <v>14</v>
      </c>
      <c r="I431" s="63">
        <v>20</v>
      </c>
      <c r="J431" s="63">
        <v>50</v>
      </c>
      <c r="K431" s="63" t="s">
        <v>21</v>
      </c>
      <c r="L431" s="63">
        <v>577.35</v>
      </c>
      <c r="M431" s="63">
        <v>1.3125000000000001E-3</v>
      </c>
      <c r="N431" s="63">
        <v>577.34</v>
      </c>
      <c r="O431" s="63">
        <v>1.2868000000000001E-3</v>
      </c>
    </row>
    <row r="432" spans="2:15" x14ac:dyDescent="0.25">
      <c r="B432" s="63" t="str">
        <f t="shared" si="7"/>
        <v>ACVmeas0.00001150</v>
      </c>
      <c r="C432" s="63" t="s">
        <v>812</v>
      </c>
      <c r="D432" s="63">
        <v>1</v>
      </c>
      <c r="E432" s="63">
        <v>10</v>
      </c>
      <c r="F432" s="63">
        <v>1.0000000000000001E-5</v>
      </c>
      <c r="G432" s="63" t="s">
        <v>16</v>
      </c>
      <c r="H432" s="63" t="s">
        <v>14</v>
      </c>
      <c r="I432" s="63">
        <v>50</v>
      </c>
      <c r="J432" s="63">
        <v>100</v>
      </c>
      <c r="K432" s="63" t="s">
        <v>21</v>
      </c>
      <c r="L432" s="63">
        <v>0.28000000000000003</v>
      </c>
      <c r="M432" s="63">
        <v>0.92</v>
      </c>
      <c r="N432" s="63">
        <v>0.23089000000000001</v>
      </c>
      <c r="O432" s="63">
        <v>0.92405000000000004</v>
      </c>
    </row>
    <row r="433" spans="2:15" x14ac:dyDescent="0.25">
      <c r="B433" s="63" t="str">
        <f t="shared" si="7"/>
        <v>ACVmeas0.0001150</v>
      </c>
      <c r="C433" s="63" t="s">
        <v>812</v>
      </c>
      <c r="D433" s="63">
        <v>1</v>
      </c>
      <c r="E433" s="63">
        <v>10</v>
      </c>
      <c r="F433" s="63">
        <v>1E-4</v>
      </c>
      <c r="G433" s="63" t="s">
        <v>16</v>
      </c>
      <c r="H433" s="63" t="s">
        <v>14</v>
      </c>
      <c r="I433" s="63">
        <v>50</v>
      </c>
      <c r="J433" s="63">
        <v>100</v>
      </c>
      <c r="K433" s="63" t="s">
        <v>21</v>
      </c>
      <c r="L433" s="63">
        <v>0.28000000000000003</v>
      </c>
      <c r="M433" s="63">
        <v>0.92</v>
      </c>
      <c r="N433" s="63">
        <v>0.23243</v>
      </c>
      <c r="O433" s="63">
        <v>0.92391000000000001</v>
      </c>
    </row>
    <row r="434" spans="2:15" x14ac:dyDescent="0.25">
      <c r="B434" s="63" t="str">
        <f t="shared" si="7"/>
        <v>ACVmeas0.001150</v>
      </c>
      <c r="C434" s="63" t="s">
        <v>812</v>
      </c>
      <c r="D434" s="63">
        <v>1</v>
      </c>
      <c r="E434" s="63">
        <v>10</v>
      </c>
      <c r="F434" s="63">
        <v>1E-3</v>
      </c>
      <c r="G434" s="63" t="s">
        <v>16</v>
      </c>
      <c r="H434" s="63" t="s">
        <v>14</v>
      </c>
      <c r="I434" s="63">
        <v>50</v>
      </c>
      <c r="J434" s="63">
        <v>100</v>
      </c>
      <c r="K434" s="63" t="s">
        <v>21</v>
      </c>
      <c r="L434" s="63">
        <v>0.38423000000000002</v>
      </c>
      <c r="M434" s="63">
        <v>0.91054999999999997</v>
      </c>
      <c r="N434" s="63">
        <v>0.38031999999999999</v>
      </c>
      <c r="O434" s="63">
        <v>0.91086</v>
      </c>
    </row>
    <row r="435" spans="2:15" x14ac:dyDescent="0.25">
      <c r="B435" s="63" t="str">
        <f t="shared" si="7"/>
        <v>ACVmeas0.01150</v>
      </c>
      <c r="C435" s="63" t="s">
        <v>812</v>
      </c>
      <c r="D435" s="63">
        <v>1</v>
      </c>
      <c r="E435" s="63">
        <v>10</v>
      </c>
      <c r="F435" s="63">
        <v>0.01</v>
      </c>
      <c r="G435" s="63" t="s">
        <v>16</v>
      </c>
      <c r="H435" s="63" t="s">
        <v>14</v>
      </c>
      <c r="I435" s="63">
        <v>50</v>
      </c>
      <c r="J435" s="63">
        <v>100</v>
      </c>
      <c r="K435" s="63" t="s">
        <v>21</v>
      </c>
      <c r="L435" s="63">
        <v>5.3128000000000002</v>
      </c>
      <c r="M435" s="63">
        <v>0.57823000000000002</v>
      </c>
      <c r="N435" s="63">
        <v>5.3096999999999994</v>
      </c>
      <c r="O435" s="63">
        <v>0.57826999999999995</v>
      </c>
    </row>
    <row r="436" spans="2:15" x14ac:dyDescent="0.25">
      <c r="B436" s="63" t="str">
        <f t="shared" si="7"/>
        <v>ACVmeas0.1150</v>
      </c>
      <c r="C436" s="63" t="s">
        <v>812</v>
      </c>
      <c r="D436" s="63">
        <v>1</v>
      </c>
      <c r="E436" s="63">
        <v>10</v>
      </c>
      <c r="F436" s="63">
        <v>0.1</v>
      </c>
      <c r="G436" s="63" t="s">
        <v>16</v>
      </c>
      <c r="H436" s="63" t="s">
        <v>14</v>
      </c>
      <c r="I436" s="63">
        <v>50</v>
      </c>
      <c r="J436" s="63">
        <v>100</v>
      </c>
      <c r="K436" s="63" t="s">
        <v>21</v>
      </c>
      <c r="L436" s="63">
        <v>57.663999999999994</v>
      </c>
      <c r="M436" s="63">
        <v>8.4554000000000004E-2</v>
      </c>
      <c r="N436" s="63">
        <v>57.662999999999997</v>
      </c>
      <c r="O436" s="63">
        <v>8.4463999999999997E-2</v>
      </c>
    </row>
    <row r="437" spans="2:15" x14ac:dyDescent="0.25">
      <c r="B437" s="63" t="str">
        <f t="shared" si="7"/>
        <v>ACVmeas1150</v>
      </c>
      <c r="C437" s="63" t="s">
        <v>812</v>
      </c>
      <c r="D437" s="63">
        <v>1</v>
      </c>
      <c r="E437" s="63">
        <v>10</v>
      </c>
      <c r="F437" s="63">
        <v>1</v>
      </c>
      <c r="G437" s="63" t="s">
        <v>16</v>
      </c>
      <c r="H437" s="63" t="s">
        <v>14</v>
      </c>
      <c r="I437" s="63">
        <v>50</v>
      </c>
      <c r="J437" s="63">
        <v>100</v>
      </c>
      <c r="K437" s="63" t="s">
        <v>21</v>
      </c>
      <c r="L437" s="63">
        <v>577.35</v>
      </c>
      <c r="M437" s="63">
        <v>8.5404999999999995E-3</v>
      </c>
      <c r="N437" s="63">
        <v>577.27</v>
      </c>
      <c r="O437" s="63">
        <v>8.5030999999999995E-3</v>
      </c>
    </row>
    <row r="438" spans="2:15" x14ac:dyDescent="0.25">
      <c r="B438" s="63" t="str">
        <f t="shared" si="7"/>
        <v>ACVmeas0.000011100</v>
      </c>
      <c r="C438" s="63" t="s">
        <v>812</v>
      </c>
      <c r="D438" s="63">
        <v>1</v>
      </c>
      <c r="E438" s="63">
        <v>10</v>
      </c>
      <c r="F438" s="63">
        <v>1.0000000000000001E-5</v>
      </c>
      <c r="G438" s="63" t="s">
        <v>16</v>
      </c>
      <c r="H438" s="63" t="s">
        <v>14</v>
      </c>
      <c r="I438" s="63">
        <v>100</v>
      </c>
      <c r="J438" s="63">
        <v>300</v>
      </c>
      <c r="K438" s="63" t="s">
        <v>21</v>
      </c>
      <c r="L438" s="63">
        <v>1.2</v>
      </c>
      <c r="M438" s="63">
        <v>3.5</v>
      </c>
      <c r="N438" s="63">
        <v>1.1621999999999999</v>
      </c>
      <c r="O438" s="63">
        <v>3.4645000000000001</v>
      </c>
    </row>
    <row r="439" spans="2:15" x14ac:dyDescent="0.25">
      <c r="B439" s="63" t="str">
        <f t="shared" si="7"/>
        <v>ACVmeas0.00011100</v>
      </c>
      <c r="C439" s="63" t="s">
        <v>812</v>
      </c>
      <c r="D439" s="63">
        <v>1</v>
      </c>
      <c r="E439" s="63">
        <v>10</v>
      </c>
      <c r="F439" s="63">
        <v>1E-4</v>
      </c>
      <c r="G439" s="63" t="s">
        <v>16</v>
      </c>
      <c r="H439" s="63" t="s">
        <v>14</v>
      </c>
      <c r="I439" s="63">
        <v>100</v>
      </c>
      <c r="J439" s="63">
        <v>300</v>
      </c>
      <c r="K439" s="63" t="s">
        <v>21</v>
      </c>
      <c r="L439" s="63">
        <v>1.2</v>
      </c>
      <c r="M439" s="63">
        <v>3.5</v>
      </c>
      <c r="N439" s="63">
        <v>1.1627000000000001</v>
      </c>
      <c r="O439" s="63">
        <v>3.4643999999999999</v>
      </c>
    </row>
    <row r="440" spans="2:15" x14ac:dyDescent="0.25">
      <c r="B440" s="63" t="str">
        <f t="shared" si="7"/>
        <v>ACVmeas0.0011100</v>
      </c>
      <c r="C440" s="63" t="s">
        <v>812</v>
      </c>
      <c r="D440" s="63">
        <v>1</v>
      </c>
      <c r="E440" s="63">
        <v>10</v>
      </c>
      <c r="F440" s="63">
        <v>1E-3</v>
      </c>
      <c r="G440" s="63" t="s">
        <v>16</v>
      </c>
      <c r="H440" s="63" t="s">
        <v>14</v>
      </c>
      <c r="I440" s="63">
        <v>100</v>
      </c>
      <c r="J440" s="63">
        <v>300</v>
      </c>
      <c r="K440" s="63" t="s">
        <v>21</v>
      </c>
      <c r="L440" s="63">
        <v>1.2</v>
      </c>
      <c r="M440" s="63">
        <v>3.5</v>
      </c>
      <c r="N440" s="63">
        <v>1.194</v>
      </c>
      <c r="O440" s="63">
        <v>3.4609999999999999</v>
      </c>
    </row>
    <row r="441" spans="2:15" x14ac:dyDescent="0.25">
      <c r="B441" s="63" t="str">
        <f t="shared" si="7"/>
        <v>ACVmeas0.011100</v>
      </c>
      <c r="C441" s="63" t="s">
        <v>812</v>
      </c>
      <c r="D441" s="63">
        <v>1</v>
      </c>
      <c r="E441" s="63">
        <v>10</v>
      </c>
      <c r="F441" s="63">
        <v>0.01</v>
      </c>
      <c r="G441" s="63" t="s">
        <v>16</v>
      </c>
      <c r="H441" s="63" t="s">
        <v>14</v>
      </c>
      <c r="I441" s="63">
        <v>100</v>
      </c>
      <c r="J441" s="63">
        <v>300</v>
      </c>
      <c r="K441" s="63" t="s">
        <v>21</v>
      </c>
      <c r="L441" s="63">
        <v>4.1915999999999993</v>
      </c>
      <c r="M441" s="63">
        <v>3.2071999999999998</v>
      </c>
      <c r="N441" s="63">
        <v>4.1867000000000001</v>
      </c>
      <c r="O441" s="63">
        <v>3.2075</v>
      </c>
    </row>
    <row r="442" spans="2:15" x14ac:dyDescent="0.25">
      <c r="B442" s="63" t="str">
        <f t="shared" si="7"/>
        <v>ACVmeas0.11100</v>
      </c>
      <c r="C442" s="63" t="s">
        <v>812</v>
      </c>
      <c r="D442" s="63">
        <v>1</v>
      </c>
      <c r="E442" s="63">
        <v>10</v>
      </c>
      <c r="F442" s="63">
        <v>0.1</v>
      </c>
      <c r="G442" s="63" t="s">
        <v>16</v>
      </c>
      <c r="H442" s="63" t="s">
        <v>14</v>
      </c>
      <c r="I442" s="63">
        <v>100</v>
      </c>
      <c r="J442" s="63">
        <v>300</v>
      </c>
      <c r="K442" s="63" t="s">
        <v>21</v>
      </c>
      <c r="L442" s="63">
        <v>56.809999999999995</v>
      </c>
      <c r="M442" s="63">
        <v>1.1127</v>
      </c>
      <c r="N442" s="63">
        <v>56.808</v>
      </c>
      <c r="O442" s="63">
        <v>1.1126</v>
      </c>
    </row>
    <row r="443" spans="2:15" x14ac:dyDescent="0.25">
      <c r="B443" s="63" t="str">
        <f t="shared" si="7"/>
        <v>ACVmeas11100</v>
      </c>
      <c r="C443" s="63" t="s">
        <v>812</v>
      </c>
      <c r="D443" s="63">
        <v>1</v>
      </c>
      <c r="E443" s="63">
        <v>10</v>
      </c>
      <c r="F443" s="63">
        <v>1</v>
      </c>
      <c r="G443" s="63" t="s">
        <v>16</v>
      </c>
      <c r="H443" s="63" t="s">
        <v>14</v>
      </c>
      <c r="I443" s="63">
        <v>100</v>
      </c>
      <c r="J443" s="63">
        <v>300</v>
      </c>
      <c r="K443" s="63" t="s">
        <v>21</v>
      </c>
      <c r="L443" s="63">
        <v>577.25</v>
      </c>
      <c r="M443" s="63">
        <v>0.12121999999999999</v>
      </c>
      <c r="N443" s="63">
        <v>576.26</v>
      </c>
      <c r="O443" s="63">
        <v>0.12114999999999999</v>
      </c>
    </row>
    <row r="444" spans="2:15" x14ac:dyDescent="0.25">
      <c r="B444" s="63" t="str">
        <f t="shared" si="7"/>
        <v>ACVmeas0.000011300</v>
      </c>
      <c r="C444" s="63" t="s">
        <v>812</v>
      </c>
      <c r="D444" s="63">
        <v>1</v>
      </c>
      <c r="E444" s="63">
        <v>10</v>
      </c>
      <c r="F444" s="63">
        <v>1.0000000000000001E-5</v>
      </c>
      <c r="G444" s="63" t="s">
        <v>16</v>
      </c>
      <c r="H444" s="63" t="s">
        <v>14</v>
      </c>
      <c r="I444" s="63">
        <v>300</v>
      </c>
      <c r="J444" s="63">
        <v>1000</v>
      </c>
      <c r="K444" s="63" t="s">
        <v>21</v>
      </c>
      <c r="L444" s="63">
        <v>1.2</v>
      </c>
      <c r="M444" s="63">
        <v>12</v>
      </c>
      <c r="N444" s="63">
        <v>1.1976</v>
      </c>
      <c r="O444" s="63">
        <v>11.551</v>
      </c>
    </row>
    <row r="445" spans="2:15" x14ac:dyDescent="0.25">
      <c r="B445" s="63" t="str">
        <f t="shared" si="7"/>
        <v>ACVmeas0.00011300</v>
      </c>
      <c r="C445" s="63" t="s">
        <v>812</v>
      </c>
      <c r="D445" s="63">
        <v>1</v>
      </c>
      <c r="E445" s="63">
        <v>10</v>
      </c>
      <c r="F445" s="63">
        <v>1E-4</v>
      </c>
      <c r="G445" s="63" t="s">
        <v>16</v>
      </c>
      <c r="H445" s="63" t="s">
        <v>14</v>
      </c>
      <c r="I445" s="63">
        <v>300</v>
      </c>
      <c r="J445" s="63">
        <v>1000</v>
      </c>
      <c r="K445" s="63" t="s">
        <v>21</v>
      </c>
      <c r="L445" s="63">
        <v>1.2</v>
      </c>
      <c r="M445" s="63">
        <v>12</v>
      </c>
      <c r="N445" s="63">
        <v>1.1977</v>
      </c>
      <c r="O445" s="63">
        <v>11.551</v>
      </c>
    </row>
    <row r="446" spans="2:15" x14ac:dyDescent="0.25">
      <c r="B446" s="63" t="str">
        <f t="shared" si="7"/>
        <v>ACVmeas0.0011300</v>
      </c>
      <c r="C446" s="63" t="s">
        <v>812</v>
      </c>
      <c r="D446" s="63">
        <v>1</v>
      </c>
      <c r="E446" s="63">
        <v>10</v>
      </c>
      <c r="F446" s="63">
        <v>1E-3</v>
      </c>
      <c r="G446" s="63" t="s">
        <v>16</v>
      </c>
      <c r="H446" s="63" t="s">
        <v>14</v>
      </c>
      <c r="I446" s="63">
        <v>300</v>
      </c>
      <c r="J446" s="63">
        <v>1000</v>
      </c>
      <c r="K446" s="63" t="s">
        <v>21</v>
      </c>
      <c r="L446" s="63">
        <v>1.2</v>
      </c>
      <c r="M446" s="63">
        <v>12</v>
      </c>
      <c r="N446" s="63">
        <v>1.2052</v>
      </c>
      <c r="O446" s="63">
        <v>11.55</v>
      </c>
    </row>
    <row r="447" spans="2:15" x14ac:dyDescent="0.25">
      <c r="B447" s="63" t="str">
        <f t="shared" si="7"/>
        <v>ACVmeas0.011300</v>
      </c>
      <c r="C447" s="63" t="s">
        <v>812</v>
      </c>
      <c r="D447" s="63">
        <v>1</v>
      </c>
      <c r="E447" s="63">
        <v>10</v>
      </c>
      <c r="F447" s="63">
        <v>0.01</v>
      </c>
      <c r="G447" s="63" t="s">
        <v>16</v>
      </c>
      <c r="H447" s="63" t="s">
        <v>14</v>
      </c>
      <c r="I447" s="63">
        <v>300</v>
      </c>
      <c r="J447" s="63">
        <v>1000</v>
      </c>
      <c r="K447" s="63" t="s">
        <v>21</v>
      </c>
      <c r="L447" s="63">
        <v>2.0433000000000003</v>
      </c>
      <c r="M447" s="63">
        <v>11.916</v>
      </c>
      <c r="N447" s="63">
        <v>2.5267000000000004</v>
      </c>
      <c r="O447" s="63">
        <v>11.428000000000001</v>
      </c>
    </row>
    <row r="448" spans="2:15" x14ac:dyDescent="0.25">
      <c r="B448" s="63" t="str">
        <f t="shared" si="7"/>
        <v>ACVmeas0.11300</v>
      </c>
      <c r="C448" s="63" t="s">
        <v>812</v>
      </c>
      <c r="D448" s="63">
        <v>1</v>
      </c>
      <c r="E448" s="63">
        <v>10</v>
      </c>
      <c r="F448" s="63">
        <v>0.1</v>
      </c>
      <c r="G448" s="63" t="s">
        <v>16</v>
      </c>
      <c r="H448" s="63" t="s">
        <v>14</v>
      </c>
      <c r="I448" s="63">
        <v>300</v>
      </c>
      <c r="J448" s="63">
        <v>1000</v>
      </c>
      <c r="K448" s="63" t="s">
        <v>21</v>
      </c>
      <c r="L448" s="63">
        <v>51.226999999999997</v>
      </c>
      <c r="M448" s="63">
        <v>7.8943000000000003</v>
      </c>
      <c r="N448" s="63">
        <v>51.221999999999994</v>
      </c>
      <c r="O448" s="63">
        <v>7.8944999999999999</v>
      </c>
    </row>
    <row r="449" spans="2:15" x14ac:dyDescent="0.25">
      <c r="B449" s="63" t="str">
        <f t="shared" si="7"/>
        <v>ACVmeas11300</v>
      </c>
      <c r="C449" s="63" t="s">
        <v>812</v>
      </c>
      <c r="D449" s="63">
        <v>1</v>
      </c>
      <c r="E449" s="63">
        <v>10</v>
      </c>
      <c r="F449" s="63">
        <v>1</v>
      </c>
      <c r="G449" s="63" t="s">
        <v>16</v>
      </c>
      <c r="H449" s="63" t="s">
        <v>14</v>
      </c>
      <c r="I449" s="63">
        <v>300</v>
      </c>
      <c r="J449" s="63">
        <v>1000</v>
      </c>
      <c r="K449" s="63" t="s">
        <v>21</v>
      </c>
      <c r="L449" s="63">
        <v>576.22</v>
      </c>
      <c r="M449" s="63">
        <v>1.2810999999999999</v>
      </c>
      <c r="N449" s="63">
        <v>569.6</v>
      </c>
      <c r="O449" s="63">
        <v>1.2809999999999999</v>
      </c>
    </row>
    <row r="450" spans="2:15" x14ac:dyDescent="0.25">
      <c r="B450" s="63" t="str">
        <f t="shared" si="7"/>
        <v>ACVmeas0.0000111000</v>
      </c>
      <c r="C450" s="63" t="s">
        <v>812</v>
      </c>
      <c r="D450" s="63">
        <v>1</v>
      </c>
      <c r="E450" s="63">
        <v>10</v>
      </c>
      <c r="F450" s="63">
        <v>1.0000000000000001E-5</v>
      </c>
      <c r="G450" s="63" t="s">
        <v>16</v>
      </c>
      <c r="H450" s="63" t="s">
        <v>14</v>
      </c>
      <c r="I450" s="63">
        <v>1000</v>
      </c>
      <c r="J450" s="63">
        <v>2000</v>
      </c>
      <c r="K450" s="63" t="s">
        <v>21</v>
      </c>
      <c r="L450" s="63">
        <v>4.5999999999999996</v>
      </c>
      <c r="M450" s="63">
        <v>17</v>
      </c>
      <c r="N450" s="63">
        <v>1.5087999999999999</v>
      </c>
      <c r="O450" s="63">
        <v>17.334</v>
      </c>
    </row>
    <row r="451" spans="2:15" x14ac:dyDescent="0.25">
      <c r="B451" s="63" t="str">
        <f t="shared" si="7"/>
        <v>ACVmeas0.000111000</v>
      </c>
      <c r="C451" s="63" t="s">
        <v>812</v>
      </c>
      <c r="D451" s="63">
        <v>1</v>
      </c>
      <c r="E451" s="63">
        <v>10</v>
      </c>
      <c r="F451" s="63">
        <v>1E-4</v>
      </c>
      <c r="G451" s="63" t="s">
        <v>16</v>
      </c>
      <c r="H451" s="63" t="s">
        <v>14</v>
      </c>
      <c r="I451" s="63">
        <v>1000</v>
      </c>
      <c r="J451" s="63">
        <v>2000</v>
      </c>
      <c r="K451" s="63" t="s">
        <v>21</v>
      </c>
      <c r="L451" s="63">
        <v>4.5999999999999996</v>
      </c>
      <c r="M451" s="63">
        <v>17</v>
      </c>
      <c r="N451" s="63">
        <v>1.5088999999999999</v>
      </c>
      <c r="O451" s="63">
        <v>17.334</v>
      </c>
    </row>
    <row r="452" spans="2:15" x14ac:dyDescent="0.25">
      <c r="B452" s="63" t="str">
        <f t="shared" si="7"/>
        <v>ACVmeas0.00111000</v>
      </c>
      <c r="C452" s="63" t="s">
        <v>812</v>
      </c>
      <c r="D452" s="63">
        <v>1</v>
      </c>
      <c r="E452" s="63">
        <v>10</v>
      </c>
      <c r="F452" s="63">
        <v>1E-3</v>
      </c>
      <c r="G452" s="63" t="s">
        <v>16</v>
      </c>
      <c r="H452" s="63" t="s">
        <v>14</v>
      </c>
      <c r="I452" s="63">
        <v>1000</v>
      </c>
      <c r="J452" s="63">
        <v>2000</v>
      </c>
      <c r="K452" s="63" t="s">
        <v>21</v>
      </c>
      <c r="L452" s="63">
        <v>4.5999999999999996</v>
      </c>
      <c r="M452" s="63">
        <v>17</v>
      </c>
      <c r="N452" s="63">
        <v>1.5149999999999999</v>
      </c>
      <c r="O452" s="63">
        <v>17.332999999999998</v>
      </c>
    </row>
    <row r="453" spans="2:15" x14ac:dyDescent="0.25">
      <c r="B453" s="63" t="str">
        <f t="shared" si="7"/>
        <v>ACVmeas0.0111000</v>
      </c>
      <c r="C453" s="63" t="s">
        <v>812</v>
      </c>
      <c r="D453" s="63">
        <v>1</v>
      </c>
      <c r="E453" s="63">
        <v>10</v>
      </c>
      <c r="F453" s="63">
        <v>0.01</v>
      </c>
      <c r="G453" s="63" t="s">
        <v>16</v>
      </c>
      <c r="H453" s="63" t="s">
        <v>14</v>
      </c>
      <c r="I453" s="63">
        <v>1000</v>
      </c>
      <c r="J453" s="63">
        <v>2000</v>
      </c>
      <c r="K453" s="63" t="s">
        <v>21</v>
      </c>
      <c r="L453" s="63">
        <v>4.6017000000000001</v>
      </c>
      <c r="M453" s="63">
        <v>17</v>
      </c>
      <c r="N453" s="63">
        <v>2.1325000000000003</v>
      </c>
      <c r="O453" s="63">
        <v>17.247</v>
      </c>
    </row>
    <row r="454" spans="2:15" x14ac:dyDescent="0.25">
      <c r="B454" s="63" t="str">
        <f t="shared" si="7"/>
        <v>ACVmeas0.111000</v>
      </c>
      <c r="C454" s="63" t="s">
        <v>812</v>
      </c>
      <c r="D454" s="63">
        <v>1</v>
      </c>
      <c r="E454" s="63">
        <v>10</v>
      </c>
      <c r="F454" s="63">
        <v>0.1</v>
      </c>
      <c r="G454" s="63" t="s">
        <v>16</v>
      </c>
      <c r="H454" s="63" t="s">
        <v>14</v>
      </c>
      <c r="I454" s="63">
        <v>1000</v>
      </c>
      <c r="J454" s="63">
        <v>2000</v>
      </c>
      <c r="K454" s="63" t="s">
        <v>21</v>
      </c>
      <c r="L454" s="63">
        <v>46.945999999999998</v>
      </c>
      <c r="M454" s="63">
        <v>13.686999999999999</v>
      </c>
      <c r="N454" s="63">
        <v>46.94</v>
      </c>
      <c r="O454" s="63">
        <v>13.686999999999999</v>
      </c>
    </row>
    <row r="455" spans="2:15" x14ac:dyDescent="0.25">
      <c r="B455" s="63" t="str">
        <f t="shared" si="7"/>
        <v>ACVmeas111000</v>
      </c>
      <c r="C455" s="63" t="s">
        <v>812</v>
      </c>
      <c r="D455" s="63">
        <v>1</v>
      </c>
      <c r="E455" s="63">
        <v>10</v>
      </c>
      <c r="F455" s="63">
        <v>1</v>
      </c>
      <c r="G455" s="63" t="s">
        <v>16</v>
      </c>
      <c r="H455" s="63" t="s">
        <v>14</v>
      </c>
      <c r="I455" s="63">
        <v>1000</v>
      </c>
      <c r="J455" s="63">
        <v>2000</v>
      </c>
      <c r="K455" s="63" t="s">
        <v>21</v>
      </c>
      <c r="L455" s="63">
        <v>574.81999999999994</v>
      </c>
      <c r="M455" s="63">
        <v>2.8334000000000001</v>
      </c>
      <c r="N455" s="63">
        <v>563.96</v>
      </c>
      <c r="O455" s="63">
        <v>2.8332999999999999</v>
      </c>
    </row>
    <row r="456" spans="2:15" x14ac:dyDescent="0.25">
      <c r="B456" s="63" t="str">
        <f t="shared" si="7"/>
        <v>ACVmeas0.0000112000</v>
      </c>
      <c r="C456" s="63" t="s">
        <v>812</v>
      </c>
      <c r="D456" s="63">
        <v>1</v>
      </c>
      <c r="E456" s="63">
        <v>10</v>
      </c>
      <c r="F456" s="63">
        <v>1.0000000000000001E-5</v>
      </c>
      <c r="G456" s="63" t="s">
        <v>16</v>
      </c>
      <c r="H456" s="63" t="s">
        <v>14</v>
      </c>
      <c r="I456" s="63">
        <v>2000</v>
      </c>
      <c r="J456" s="63">
        <v>4000</v>
      </c>
      <c r="K456" s="63" t="s">
        <v>21</v>
      </c>
      <c r="L456" s="63">
        <v>11</v>
      </c>
      <c r="M456" s="63">
        <v>46</v>
      </c>
      <c r="N456" s="63">
        <v>8.1105999999999998</v>
      </c>
      <c r="O456" s="63">
        <v>46.210999999999999</v>
      </c>
    </row>
    <row r="457" spans="2:15" x14ac:dyDescent="0.25">
      <c r="B457" s="63" t="str">
        <f t="shared" si="7"/>
        <v>ACVmeas0.000112000</v>
      </c>
      <c r="C457" s="63" t="s">
        <v>812</v>
      </c>
      <c r="D457" s="63">
        <v>1</v>
      </c>
      <c r="E457" s="63">
        <v>10</v>
      </c>
      <c r="F457" s="63">
        <v>1E-4</v>
      </c>
      <c r="G457" s="63" t="s">
        <v>16</v>
      </c>
      <c r="H457" s="63" t="s">
        <v>14</v>
      </c>
      <c r="I457" s="63">
        <v>2000</v>
      </c>
      <c r="J457" s="63">
        <v>4000</v>
      </c>
      <c r="K457" s="63" t="s">
        <v>21</v>
      </c>
      <c r="L457" s="63">
        <v>11</v>
      </c>
      <c r="M457" s="63">
        <v>46</v>
      </c>
      <c r="N457" s="63">
        <v>8.1106999999999996</v>
      </c>
      <c r="O457" s="63">
        <v>46.210999999999999</v>
      </c>
    </row>
    <row r="458" spans="2:15" x14ac:dyDescent="0.25">
      <c r="B458" s="63" t="str">
        <f t="shared" si="7"/>
        <v>ACVmeas0.00112000</v>
      </c>
      <c r="C458" s="63" t="s">
        <v>812</v>
      </c>
      <c r="D458" s="63">
        <v>1</v>
      </c>
      <c r="E458" s="63">
        <v>10</v>
      </c>
      <c r="F458" s="63">
        <v>1E-3</v>
      </c>
      <c r="G458" s="63" t="s">
        <v>16</v>
      </c>
      <c r="H458" s="63" t="s">
        <v>14</v>
      </c>
      <c r="I458" s="63">
        <v>2000</v>
      </c>
      <c r="J458" s="63">
        <v>4000</v>
      </c>
      <c r="K458" s="63" t="s">
        <v>21</v>
      </c>
      <c r="L458" s="63">
        <v>11</v>
      </c>
      <c r="M458" s="63">
        <v>46</v>
      </c>
      <c r="N458" s="63">
        <v>8.1129999999999995</v>
      </c>
      <c r="O458" s="63">
        <v>46.210999999999999</v>
      </c>
    </row>
    <row r="459" spans="2:15" x14ac:dyDescent="0.25">
      <c r="B459" s="63" t="str">
        <f t="shared" si="7"/>
        <v>ACVmeas0.0112000</v>
      </c>
      <c r="C459" s="63" t="s">
        <v>812</v>
      </c>
      <c r="D459" s="63">
        <v>1</v>
      </c>
      <c r="E459" s="63">
        <v>10</v>
      </c>
      <c r="F459" s="63">
        <v>0.01</v>
      </c>
      <c r="G459" s="63" t="s">
        <v>16</v>
      </c>
      <c r="H459" s="63" t="s">
        <v>14</v>
      </c>
      <c r="I459" s="63">
        <v>2000</v>
      </c>
      <c r="J459" s="63">
        <v>4000</v>
      </c>
      <c r="K459" s="63" t="s">
        <v>21</v>
      </c>
      <c r="L459" s="63">
        <v>11</v>
      </c>
      <c r="M459" s="63">
        <v>46</v>
      </c>
      <c r="N459" s="63">
        <v>8.4460999999999995</v>
      </c>
      <c r="O459" s="63">
        <v>46.180999999999997</v>
      </c>
    </row>
    <row r="460" spans="2:15" x14ac:dyDescent="0.25">
      <c r="B460" s="63" t="str">
        <f t="shared" si="7"/>
        <v>ACVmeas0.112000</v>
      </c>
      <c r="C460" s="63" t="s">
        <v>812</v>
      </c>
      <c r="D460" s="63">
        <v>1</v>
      </c>
      <c r="E460" s="63">
        <v>10</v>
      </c>
      <c r="F460" s="63">
        <v>0.1</v>
      </c>
      <c r="G460" s="63" t="s">
        <v>16</v>
      </c>
      <c r="H460" s="63" t="s">
        <v>14</v>
      </c>
      <c r="I460" s="63">
        <v>2000</v>
      </c>
      <c r="J460" s="63">
        <v>4000</v>
      </c>
      <c r="K460" s="63" t="s">
        <v>21</v>
      </c>
      <c r="L460" s="63">
        <v>35.448</v>
      </c>
      <c r="M460" s="63">
        <v>43.831000000000003</v>
      </c>
      <c r="N460" s="63">
        <v>35.442</v>
      </c>
      <c r="O460" s="63">
        <v>43.831000000000003</v>
      </c>
    </row>
    <row r="461" spans="2:15" x14ac:dyDescent="0.25">
      <c r="B461" s="63" t="str">
        <f t="shared" si="7"/>
        <v>ACVmeas112000</v>
      </c>
      <c r="C461" s="63" t="s">
        <v>812</v>
      </c>
      <c r="D461" s="63">
        <v>1</v>
      </c>
      <c r="E461" s="63">
        <v>10</v>
      </c>
      <c r="F461" s="63">
        <v>1</v>
      </c>
      <c r="G461" s="63" t="s">
        <v>16</v>
      </c>
      <c r="H461" s="63" t="s">
        <v>14</v>
      </c>
      <c r="I461" s="63">
        <v>2000</v>
      </c>
      <c r="J461" s="63">
        <v>4000</v>
      </c>
      <c r="K461" s="63" t="s">
        <v>21</v>
      </c>
      <c r="L461" s="63">
        <v>561.61</v>
      </c>
      <c r="M461" s="63">
        <v>18.302</v>
      </c>
      <c r="N461" s="63">
        <v>536.06999999999994</v>
      </c>
      <c r="O461" s="63">
        <v>18.300999999999998</v>
      </c>
    </row>
    <row r="462" spans="2:15" x14ac:dyDescent="0.25">
      <c r="B462" s="63" t="str">
        <f t="shared" si="7"/>
        <v>ACVmeas0.0000114000</v>
      </c>
      <c r="C462" s="63" t="s">
        <v>812</v>
      </c>
      <c r="D462" s="63">
        <v>1</v>
      </c>
      <c r="E462" s="63">
        <v>10</v>
      </c>
      <c r="F462" s="63">
        <v>1.0000000000000001E-5</v>
      </c>
      <c r="G462" s="63" t="s">
        <v>16</v>
      </c>
      <c r="H462" s="63" t="s">
        <v>14</v>
      </c>
      <c r="I462" s="63">
        <v>4000</v>
      </c>
      <c r="J462" s="63">
        <v>8000</v>
      </c>
      <c r="K462" s="63" t="s">
        <v>21</v>
      </c>
      <c r="L462" s="63">
        <v>12</v>
      </c>
      <c r="M462" s="63">
        <v>46</v>
      </c>
      <c r="N462" s="63">
        <v>9.3016000000000005</v>
      </c>
      <c r="O462" s="63">
        <v>46.241999999999997</v>
      </c>
    </row>
    <row r="463" spans="2:15" x14ac:dyDescent="0.25">
      <c r="B463" s="63" t="str">
        <f t="shared" si="7"/>
        <v>ACVmeas0.000114000</v>
      </c>
      <c r="C463" s="63" t="s">
        <v>812</v>
      </c>
      <c r="D463" s="63">
        <v>1</v>
      </c>
      <c r="E463" s="63">
        <v>10</v>
      </c>
      <c r="F463" s="63">
        <v>1E-4</v>
      </c>
      <c r="G463" s="63" t="s">
        <v>16</v>
      </c>
      <c r="H463" s="63" t="s">
        <v>14</v>
      </c>
      <c r="I463" s="63">
        <v>4000</v>
      </c>
      <c r="J463" s="63">
        <v>8000</v>
      </c>
      <c r="K463" s="63" t="s">
        <v>21</v>
      </c>
      <c r="L463" s="63">
        <v>12</v>
      </c>
      <c r="M463" s="63">
        <v>46</v>
      </c>
      <c r="N463" s="63">
        <v>9.3017000000000003</v>
      </c>
      <c r="O463" s="63">
        <v>46.241999999999997</v>
      </c>
    </row>
    <row r="464" spans="2:15" x14ac:dyDescent="0.25">
      <c r="B464" s="63" t="str">
        <f t="shared" si="7"/>
        <v>ACVmeas0.00114000</v>
      </c>
      <c r="C464" s="63" t="s">
        <v>812</v>
      </c>
      <c r="D464" s="63">
        <v>1</v>
      </c>
      <c r="E464" s="63">
        <v>10</v>
      </c>
      <c r="F464" s="63">
        <v>1E-3</v>
      </c>
      <c r="G464" s="63" t="s">
        <v>16</v>
      </c>
      <c r="H464" s="63" t="s">
        <v>14</v>
      </c>
      <c r="I464" s="63">
        <v>4000</v>
      </c>
      <c r="J464" s="63">
        <v>8000</v>
      </c>
      <c r="K464" s="63" t="s">
        <v>21</v>
      </c>
      <c r="L464" s="63">
        <v>12</v>
      </c>
      <c r="M464" s="63">
        <v>46</v>
      </c>
      <c r="N464" s="63">
        <v>9.3019999999999996</v>
      </c>
      <c r="O464" s="63">
        <v>46.241999999999997</v>
      </c>
    </row>
    <row r="465" spans="2:15" x14ac:dyDescent="0.25">
      <c r="B465" s="63" t="str">
        <f t="shared" si="7"/>
        <v>ACVmeas0.0114000</v>
      </c>
      <c r="C465" s="63" t="s">
        <v>812</v>
      </c>
      <c r="D465" s="63">
        <v>1</v>
      </c>
      <c r="E465" s="63">
        <v>10</v>
      </c>
      <c r="F465" s="63">
        <v>0.01</v>
      </c>
      <c r="G465" s="63" t="s">
        <v>16</v>
      </c>
      <c r="H465" s="63" t="s">
        <v>14</v>
      </c>
      <c r="I465" s="63">
        <v>4000</v>
      </c>
      <c r="J465" s="63">
        <v>8000</v>
      </c>
      <c r="K465" s="63" t="s">
        <v>21</v>
      </c>
      <c r="L465" s="63">
        <v>12</v>
      </c>
      <c r="M465" s="63">
        <v>46</v>
      </c>
      <c r="N465" s="63">
        <v>9.6269999999999989</v>
      </c>
      <c r="O465" s="63">
        <v>46.213000000000001</v>
      </c>
    </row>
    <row r="466" spans="2:15" x14ac:dyDescent="0.25">
      <c r="B466" s="63" t="str">
        <f t="shared" si="7"/>
        <v>ACVmeas0.114000</v>
      </c>
      <c r="C466" s="63" t="s">
        <v>812</v>
      </c>
      <c r="D466" s="63">
        <v>1</v>
      </c>
      <c r="E466" s="63">
        <v>10</v>
      </c>
      <c r="F466" s="63">
        <v>0.1</v>
      </c>
      <c r="G466" s="63" t="s">
        <v>16</v>
      </c>
      <c r="H466" s="63" t="s">
        <v>14</v>
      </c>
      <c r="I466" s="63">
        <v>4000</v>
      </c>
      <c r="J466" s="63">
        <v>8000</v>
      </c>
      <c r="K466" s="63" t="s">
        <v>21</v>
      </c>
      <c r="L466" s="63">
        <v>36.217999999999996</v>
      </c>
      <c r="M466" s="63">
        <v>43.902999999999999</v>
      </c>
      <c r="N466" s="63">
        <v>36.211999999999996</v>
      </c>
      <c r="O466" s="63">
        <v>43.902999999999999</v>
      </c>
    </row>
    <row r="467" spans="2:15" x14ac:dyDescent="0.25">
      <c r="B467" s="63" t="str">
        <f t="shared" si="7"/>
        <v>ACVmeas114000</v>
      </c>
      <c r="C467" s="63" t="s">
        <v>812</v>
      </c>
      <c r="D467" s="63">
        <v>1</v>
      </c>
      <c r="E467" s="63">
        <v>10</v>
      </c>
      <c r="F467" s="63">
        <v>1</v>
      </c>
      <c r="G467" s="63" t="s">
        <v>16</v>
      </c>
      <c r="H467" s="63" t="s">
        <v>14</v>
      </c>
      <c r="I467" s="63">
        <v>4000</v>
      </c>
      <c r="J467" s="63">
        <v>8000</v>
      </c>
      <c r="K467" s="63" t="s">
        <v>21</v>
      </c>
      <c r="L467" s="63">
        <v>561.63</v>
      </c>
      <c r="M467" s="63">
        <v>18.395</v>
      </c>
      <c r="N467" s="63">
        <v>536.12</v>
      </c>
      <c r="O467" s="63">
        <v>18.393000000000001</v>
      </c>
    </row>
    <row r="468" spans="2:15" x14ac:dyDescent="0.25">
      <c r="B468" s="63" t="str">
        <f t="shared" si="7"/>
        <v>ACVmeas0.0000118000</v>
      </c>
      <c r="C468" s="63" t="s">
        <v>812</v>
      </c>
      <c r="D468" s="63">
        <v>1</v>
      </c>
      <c r="E468" s="63">
        <v>10</v>
      </c>
      <c r="F468" s="63">
        <v>1.0000000000000001E-5</v>
      </c>
      <c r="G468" s="63" t="s">
        <v>16</v>
      </c>
      <c r="H468" s="63" t="s">
        <v>14</v>
      </c>
      <c r="I468" s="63">
        <v>8000</v>
      </c>
      <c r="J468" s="63">
        <v>10000</v>
      </c>
      <c r="K468" s="63" t="s">
        <v>21</v>
      </c>
      <c r="L468" s="63">
        <v>44</v>
      </c>
      <c r="M468" s="63">
        <v>170</v>
      </c>
      <c r="N468" s="63">
        <v>11.574</v>
      </c>
      <c r="O468" s="63">
        <v>173.23</v>
      </c>
    </row>
    <row r="469" spans="2:15" x14ac:dyDescent="0.25">
      <c r="B469" s="63" t="str">
        <f t="shared" si="7"/>
        <v>ACVmeas0.000118000</v>
      </c>
      <c r="C469" s="63" t="s">
        <v>812</v>
      </c>
      <c r="D469" s="63">
        <v>1</v>
      </c>
      <c r="E469" s="63">
        <v>10</v>
      </c>
      <c r="F469" s="63">
        <v>1E-4</v>
      </c>
      <c r="G469" s="63" t="s">
        <v>16</v>
      </c>
      <c r="H469" s="63" t="s">
        <v>14</v>
      </c>
      <c r="I469" s="63">
        <v>8000</v>
      </c>
      <c r="J469" s="63">
        <v>10000</v>
      </c>
      <c r="K469" s="63" t="s">
        <v>21</v>
      </c>
      <c r="L469" s="63">
        <v>44</v>
      </c>
      <c r="M469" s="63">
        <v>170</v>
      </c>
      <c r="N469" s="63">
        <v>11.574999999999999</v>
      </c>
      <c r="O469" s="63">
        <v>173.23</v>
      </c>
    </row>
    <row r="470" spans="2:15" x14ac:dyDescent="0.25">
      <c r="B470" s="63" t="str">
        <f t="shared" si="7"/>
        <v>ACVmeas0.00118000</v>
      </c>
      <c r="C470" s="63" t="s">
        <v>812</v>
      </c>
      <c r="D470" s="63">
        <v>1</v>
      </c>
      <c r="E470" s="63">
        <v>10</v>
      </c>
      <c r="F470" s="63">
        <v>1E-3</v>
      </c>
      <c r="G470" s="63" t="s">
        <v>16</v>
      </c>
      <c r="H470" s="63" t="s">
        <v>14</v>
      </c>
      <c r="I470" s="63">
        <v>8000</v>
      </c>
      <c r="J470" s="63">
        <v>10000</v>
      </c>
      <c r="K470" s="63" t="s">
        <v>21</v>
      </c>
      <c r="L470" s="63">
        <v>44</v>
      </c>
      <c r="M470" s="63">
        <v>170</v>
      </c>
      <c r="N470" s="63">
        <v>11.575999999999999</v>
      </c>
      <c r="O470" s="63">
        <v>173.23</v>
      </c>
    </row>
    <row r="471" spans="2:15" x14ac:dyDescent="0.25">
      <c r="B471" s="63" t="str">
        <f t="shared" si="7"/>
        <v>ACVmeas0.0118000</v>
      </c>
      <c r="C471" s="63" t="s">
        <v>812</v>
      </c>
      <c r="D471" s="63">
        <v>1</v>
      </c>
      <c r="E471" s="63">
        <v>10</v>
      </c>
      <c r="F471" s="63">
        <v>0.01</v>
      </c>
      <c r="G471" s="63" t="s">
        <v>16</v>
      </c>
      <c r="H471" s="63" t="s">
        <v>14</v>
      </c>
      <c r="I471" s="63">
        <v>8000</v>
      </c>
      <c r="J471" s="63">
        <v>10000</v>
      </c>
      <c r="K471" s="63" t="s">
        <v>21</v>
      </c>
      <c r="L471" s="63">
        <v>44</v>
      </c>
      <c r="M471" s="63">
        <v>170</v>
      </c>
      <c r="N471" s="63">
        <v>11.674999999999999</v>
      </c>
      <c r="O471" s="63">
        <v>173.22</v>
      </c>
    </row>
    <row r="472" spans="2:15" x14ac:dyDescent="0.25">
      <c r="B472" s="63" t="str">
        <f t="shared" si="7"/>
        <v>ACVmeas0.118000</v>
      </c>
      <c r="C472" s="63" t="s">
        <v>812</v>
      </c>
      <c r="D472" s="63">
        <v>1</v>
      </c>
      <c r="E472" s="63">
        <v>10</v>
      </c>
      <c r="F472" s="63">
        <v>0.1</v>
      </c>
      <c r="G472" s="63" t="s">
        <v>16</v>
      </c>
      <c r="H472" s="63" t="s">
        <v>14</v>
      </c>
      <c r="I472" s="63">
        <v>8000</v>
      </c>
      <c r="J472" s="63">
        <v>10000</v>
      </c>
      <c r="K472" s="63" t="s">
        <v>21</v>
      </c>
      <c r="L472" s="63">
        <v>44</v>
      </c>
      <c r="M472" s="63">
        <v>170.09</v>
      </c>
      <c r="N472" s="63">
        <v>21.301000000000002</v>
      </c>
      <c r="O472" s="63">
        <v>172.35</v>
      </c>
    </row>
    <row r="473" spans="2:15" x14ac:dyDescent="0.25">
      <c r="B473" s="63" t="str">
        <f t="shared" si="7"/>
        <v>ACVmeas118000</v>
      </c>
      <c r="C473" s="63" t="s">
        <v>812</v>
      </c>
      <c r="D473" s="63">
        <v>1</v>
      </c>
      <c r="E473" s="63">
        <v>10</v>
      </c>
      <c r="F473" s="63">
        <v>1</v>
      </c>
      <c r="G473" s="63" t="s">
        <v>16</v>
      </c>
      <c r="H473" s="63" t="s">
        <v>14</v>
      </c>
      <c r="I473" s="63">
        <v>8000</v>
      </c>
      <c r="J473" s="63">
        <v>10000</v>
      </c>
      <c r="K473" s="63" t="s">
        <v>21</v>
      </c>
      <c r="L473" s="63">
        <v>469.51</v>
      </c>
      <c r="M473" s="63">
        <v>136.75</v>
      </c>
      <c r="N473" s="63">
        <v>433.86</v>
      </c>
      <c r="O473" s="63">
        <v>136.75</v>
      </c>
    </row>
    <row r="474" spans="2:15" x14ac:dyDescent="0.25">
      <c r="B474" s="63" t="str">
        <f t="shared" si="7"/>
        <v>ACVmeas0.0001100.001</v>
      </c>
      <c r="C474" s="63" t="s">
        <v>812</v>
      </c>
      <c r="D474" s="63">
        <v>10</v>
      </c>
      <c r="E474" s="63">
        <v>100</v>
      </c>
      <c r="F474" s="63">
        <v>1E-4</v>
      </c>
      <c r="G474" s="63" t="s">
        <v>16</v>
      </c>
      <c r="H474" s="63" t="s">
        <v>14</v>
      </c>
      <c r="I474" s="63">
        <v>1E-3</v>
      </c>
      <c r="J474" s="63">
        <v>0.04</v>
      </c>
      <c r="K474" s="63" t="s">
        <v>21</v>
      </c>
      <c r="L474" s="63">
        <v>4.8</v>
      </c>
      <c r="M474" s="63">
        <v>0.23</v>
      </c>
      <c r="N474" s="63">
        <v>4.6192000000000002</v>
      </c>
      <c r="O474" s="63">
        <v>0.23147000000000001</v>
      </c>
    </row>
    <row r="475" spans="2:15" x14ac:dyDescent="0.25">
      <c r="B475" s="63" t="str">
        <f t="shared" si="7"/>
        <v>ACVmeas0.001100.001</v>
      </c>
      <c r="C475" s="63" t="s">
        <v>812</v>
      </c>
      <c r="D475" s="63">
        <v>10</v>
      </c>
      <c r="E475" s="63">
        <v>100</v>
      </c>
      <c r="F475" s="63">
        <v>1E-3</v>
      </c>
      <c r="G475" s="63" t="s">
        <v>16</v>
      </c>
      <c r="H475" s="63" t="s">
        <v>14</v>
      </c>
      <c r="I475" s="63">
        <v>1E-3</v>
      </c>
      <c r="J475" s="63">
        <v>0.04</v>
      </c>
      <c r="K475" s="63" t="s">
        <v>21</v>
      </c>
      <c r="L475" s="63">
        <v>4.8</v>
      </c>
      <c r="M475" s="63">
        <v>0.23</v>
      </c>
      <c r="N475" s="63">
        <v>4.6433</v>
      </c>
      <c r="O475" s="63">
        <v>0.23128000000000001</v>
      </c>
    </row>
    <row r="476" spans="2:15" x14ac:dyDescent="0.25">
      <c r="B476" s="63" t="str">
        <f t="shared" si="7"/>
        <v>ACVmeas0.01100.001</v>
      </c>
      <c r="C476" s="63" t="s">
        <v>812</v>
      </c>
      <c r="D476" s="63">
        <v>10</v>
      </c>
      <c r="E476" s="63">
        <v>100</v>
      </c>
      <c r="F476" s="63">
        <v>0.01</v>
      </c>
      <c r="G476" s="63" t="s">
        <v>16</v>
      </c>
      <c r="H476" s="63" t="s">
        <v>14</v>
      </c>
      <c r="I476" s="63">
        <v>1E-3</v>
      </c>
      <c r="J476" s="63">
        <v>0.04</v>
      </c>
      <c r="K476" s="63" t="s">
        <v>21</v>
      </c>
      <c r="L476" s="63">
        <v>6.8736999999999995</v>
      </c>
      <c r="M476" s="63">
        <v>0.21486</v>
      </c>
      <c r="N476" s="63">
        <v>6.8728999999999996</v>
      </c>
      <c r="O476" s="63">
        <v>0.21486</v>
      </c>
    </row>
    <row r="477" spans="2:15" x14ac:dyDescent="0.25">
      <c r="B477" s="63" t="str">
        <f t="shared" si="7"/>
        <v>ACVmeas0.1100.001</v>
      </c>
      <c r="C477" s="63" t="s">
        <v>812</v>
      </c>
      <c r="D477" s="63">
        <v>10</v>
      </c>
      <c r="E477" s="63">
        <v>100</v>
      </c>
      <c r="F477" s="63">
        <v>0.1</v>
      </c>
      <c r="G477" s="63" t="s">
        <v>16</v>
      </c>
      <c r="H477" s="63" t="s">
        <v>14</v>
      </c>
      <c r="I477" s="63">
        <v>1E-3</v>
      </c>
      <c r="J477" s="63">
        <v>0.04</v>
      </c>
      <c r="K477" s="63" t="s">
        <v>21</v>
      </c>
      <c r="L477" s="63">
        <v>57.492999999999995</v>
      </c>
      <c r="M477" s="63">
        <v>6.5725000000000006E-2</v>
      </c>
      <c r="N477" s="63">
        <v>57.492999999999995</v>
      </c>
      <c r="O477" s="63">
        <v>6.5716999999999998E-2</v>
      </c>
    </row>
    <row r="478" spans="2:15" x14ac:dyDescent="0.25">
      <c r="B478" s="63" t="str">
        <f t="shared" si="7"/>
        <v>ACVmeas1100.001</v>
      </c>
      <c r="C478" s="63" t="s">
        <v>812</v>
      </c>
      <c r="D478" s="63">
        <v>10</v>
      </c>
      <c r="E478" s="63">
        <v>100</v>
      </c>
      <c r="F478" s="63">
        <v>1</v>
      </c>
      <c r="G478" s="63" t="s">
        <v>16</v>
      </c>
      <c r="H478" s="63" t="s">
        <v>14</v>
      </c>
      <c r="I478" s="63">
        <v>1E-3</v>
      </c>
      <c r="J478" s="63">
        <v>0.04</v>
      </c>
      <c r="K478" s="63" t="s">
        <v>21</v>
      </c>
      <c r="L478" s="63">
        <v>577.33000000000004</v>
      </c>
      <c r="M478" s="63">
        <v>6.9549E-3</v>
      </c>
      <c r="N478" s="63">
        <v>577.33000000000004</v>
      </c>
      <c r="O478" s="63">
        <v>6.9512000000000003E-3</v>
      </c>
    </row>
    <row r="479" spans="2:15" x14ac:dyDescent="0.25">
      <c r="B479" s="63" t="str">
        <f t="shared" ref="B479:B542" si="8">CONCATENATE(C479,F479,D479,I479)</f>
        <v>ACVmeas10100.001</v>
      </c>
      <c r="C479" s="63" t="s">
        <v>812</v>
      </c>
      <c r="D479" s="63">
        <v>10</v>
      </c>
      <c r="E479" s="63">
        <v>100</v>
      </c>
      <c r="F479" s="63">
        <v>10</v>
      </c>
      <c r="G479" s="63" t="s">
        <v>16</v>
      </c>
      <c r="H479" s="63" t="s">
        <v>14</v>
      </c>
      <c r="I479" s="63">
        <v>1E-3</v>
      </c>
      <c r="J479" s="63">
        <v>0.04</v>
      </c>
      <c r="K479" s="63" t="s">
        <v>21</v>
      </c>
      <c r="L479" s="63">
        <v>5773.5</v>
      </c>
      <c r="M479" s="63">
        <v>6.9700000000000003E-4</v>
      </c>
      <c r="N479" s="63">
        <v>5773.5</v>
      </c>
      <c r="O479" s="63">
        <v>6.9554999999999997E-4</v>
      </c>
    </row>
    <row r="480" spans="2:15" x14ac:dyDescent="0.25">
      <c r="B480" s="63" t="str">
        <f t="shared" si="8"/>
        <v>ACVmeas0.0001100.04</v>
      </c>
      <c r="C480" s="63" t="s">
        <v>812</v>
      </c>
      <c r="D480" s="63">
        <v>10</v>
      </c>
      <c r="E480" s="63">
        <v>100</v>
      </c>
      <c r="F480" s="63">
        <v>1E-4</v>
      </c>
      <c r="G480" s="63" t="s">
        <v>16</v>
      </c>
      <c r="H480" s="63" t="s">
        <v>14</v>
      </c>
      <c r="I480" s="63">
        <v>0.04</v>
      </c>
      <c r="J480" s="63">
        <v>1</v>
      </c>
      <c r="K480" s="63" t="s">
        <v>21</v>
      </c>
      <c r="L480" s="63">
        <v>2.5</v>
      </c>
      <c r="M480" s="63">
        <v>0.23</v>
      </c>
      <c r="N480" s="63">
        <v>2.3096999999999999</v>
      </c>
      <c r="O480" s="63">
        <v>0.23154</v>
      </c>
    </row>
    <row r="481" spans="2:15" x14ac:dyDescent="0.25">
      <c r="B481" s="63" t="str">
        <f t="shared" si="8"/>
        <v>ACVmeas0.001100.04</v>
      </c>
      <c r="C481" s="63" t="s">
        <v>812</v>
      </c>
      <c r="D481" s="63">
        <v>10</v>
      </c>
      <c r="E481" s="63">
        <v>100</v>
      </c>
      <c r="F481" s="63">
        <v>1E-3</v>
      </c>
      <c r="G481" s="63" t="s">
        <v>16</v>
      </c>
      <c r="H481" s="63" t="s">
        <v>14</v>
      </c>
      <c r="I481" s="63">
        <v>0.04</v>
      </c>
      <c r="J481" s="63">
        <v>1</v>
      </c>
      <c r="K481" s="63" t="s">
        <v>21</v>
      </c>
      <c r="L481" s="63">
        <v>2.5</v>
      </c>
      <c r="M481" s="63">
        <v>0.23</v>
      </c>
      <c r="N481" s="63">
        <v>2.3450000000000002</v>
      </c>
      <c r="O481" s="63">
        <v>0.23122000000000001</v>
      </c>
    </row>
    <row r="482" spans="2:15" x14ac:dyDescent="0.25">
      <c r="B482" s="63" t="str">
        <f t="shared" si="8"/>
        <v>ACVmeas0.01100.04</v>
      </c>
      <c r="C482" s="63" t="s">
        <v>812</v>
      </c>
      <c r="D482" s="63">
        <v>10</v>
      </c>
      <c r="E482" s="63">
        <v>100</v>
      </c>
      <c r="F482" s="63">
        <v>0.01</v>
      </c>
      <c r="G482" s="63" t="s">
        <v>16</v>
      </c>
      <c r="H482" s="63" t="s">
        <v>14</v>
      </c>
      <c r="I482" s="63">
        <v>0.04</v>
      </c>
      <c r="J482" s="63">
        <v>1</v>
      </c>
      <c r="K482" s="63" t="s">
        <v>21</v>
      </c>
      <c r="L482" s="63">
        <v>5.3174000000000001</v>
      </c>
      <c r="M482" s="63">
        <v>0.2079</v>
      </c>
      <c r="N482" s="63">
        <v>5.3167</v>
      </c>
      <c r="O482" s="63">
        <v>0.2079</v>
      </c>
    </row>
    <row r="483" spans="2:15" x14ac:dyDescent="0.25">
      <c r="B483" s="63" t="str">
        <f t="shared" si="8"/>
        <v>ACVmeas0.1100.04</v>
      </c>
      <c r="C483" s="63" t="s">
        <v>812</v>
      </c>
      <c r="D483" s="63">
        <v>10</v>
      </c>
      <c r="E483" s="63">
        <v>100</v>
      </c>
      <c r="F483" s="63">
        <v>0.1</v>
      </c>
      <c r="G483" s="63" t="s">
        <v>16</v>
      </c>
      <c r="H483" s="63" t="s">
        <v>14</v>
      </c>
      <c r="I483" s="63">
        <v>0.04</v>
      </c>
      <c r="J483" s="63">
        <v>1</v>
      </c>
      <c r="K483" s="63" t="s">
        <v>21</v>
      </c>
      <c r="L483" s="63">
        <v>57.344999999999999</v>
      </c>
      <c r="M483" s="63">
        <v>5.7562000000000002E-2</v>
      </c>
      <c r="N483" s="63">
        <v>57.344999999999999</v>
      </c>
      <c r="O483" s="63">
        <v>5.7554000000000001E-2</v>
      </c>
    </row>
    <row r="484" spans="2:15" x14ac:dyDescent="0.25">
      <c r="B484" s="63" t="str">
        <f t="shared" si="8"/>
        <v>ACVmeas1100.04</v>
      </c>
      <c r="C484" s="63" t="s">
        <v>812</v>
      </c>
      <c r="D484" s="63">
        <v>10</v>
      </c>
      <c r="E484" s="63">
        <v>100</v>
      </c>
      <c r="F484" s="63">
        <v>1</v>
      </c>
      <c r="G484" s="63" t="s">
        <v>16</v>
      </c>
      <c r="H484" s="63" t="s">
        <v>14</v>
      </c>
      <c r="I484" s="63">
        <v>0.04</v>
      </c>
      <c r="J484" s="63">
        <v>1</v>
      </c>
      <c r="K484" s="63" t="s">
        <v>21</v>
      </c>
      <c r="L484" s="63">
        <v>577.30999999999995</v>
      </c>
      <c r="M484" s="63">
        <v>6.0325999999999999E-3</v>
      </c>
      <c r="N484" s="63">
        <v>577.30999999999995</v>
      </c>
      <c r="O484" s="63">
        <v>6.0289999999999996E-3</v>
      </c>
    </row>
    <row r="485" spans="2:15" x14ac:dyDescent="0.25">
      <c r="B485" s="63" t="str">
        <f t="shared" si="8"/>
        <v>ACVmeas10100.04</v>
      </c>
      <c r="C485" s="63" t="s">
        <v>812</v>
      </c>
      <c r="D485" s="63">
        <v>10</v>
      </c>
      <c r="E485" s="63">
        <v>100</v>
      </c>
      <c r="F485" s="63">
        <v>10</v>
      </c>
      <c r="G485" s="63" t="s">
        <v>16</v>
      </c>
      <c r="H485" s="63" t="s">
        <v>14</v>
      </c>
      <c r="I485" s="63">
        <v>0.04</v>
      </c>
      <c r="J485" s="63">
        <v>1</v>
      </c>
      <c r="K485" s="63" t="s">
        <v>21</v>
      </c>
      <c r="L485" s="63">
        <v>5773.5</v>
      </c>
      <c r="M485" s="63">
        <v>6.0464999999999998E-4</v>
      </c>
      <c r="N485" s="63">
        <v>5773.5</v>
      </c>
      <c r="O485" s="63">
        <v>6.0320000000000003E-4</v>
      </c>
    </row>
    <row r="486" spans="2:15" x14ac:dyDescent="0.25">
      <c r="B486" s="63" t="str">
        <f t="shared" si="8"/>
        <v>ACVmeas0.0001101</v>
      </c>
      <c r="C486" s="63" t="s">
        <v>812</v>
      </c>
      <c r="D486" s="63">
        <v>10</v>
      </c>
      <c r="E486" s="63">
        <v>100</v>
      </c>
      <c r="F486" s="63">
        <v>1E-4</v>
      </c>
      <c r="G486" s="63" t="s">
        <v>16</v>
      </c>
      <c r="H486" s="63" t="s">
        <v>14</v>
      </c>
      <c r="I486" s="63">
        <v>1</v>
      </c>
      <c r="J486" s="63">
        <v>20</v>
      </c>
      <c r="K486" s="63" t="s">
        <v>21</v>
      </c>
      <c r="L486" s="63">
        <v>2.5</v>
      </c>
      <c r="M486" s="63">
        <v>0.23</v>
      </c>
      <c r="N486" s="63">
        <v>2.306</v>
      </c>
      <c r="O486" s="63">
        <v>0.23169999999999999</v>
      </c>
    </row>
    <row r="487" spans="2:15" x14ac:dyDescent="0.25">
      <c r="B487" s="63" t="str">
        <f t="shared" si="8"/>
        <v>ACVmeas0.001101</v>
      </c>
      <c r="C487" s="63" t="s">
        <v>812</v>
      </c>
      <c r="D487" s="63">
        <v>10</v>
      </c>
      <c r="E487" s="63">
        <v>100</v>
      </c>
      <c r="F487" s="63">
        <v>1E-3</v>
      </c>
      <c r="G487" s="63" t="s">
        <v>16</v>
      </c>
      <c r="H487" s="63" t="s">
        <v>14</v>
      </c>
      <c r="I487" s="63">
        <v>1</v>
      </c>
      <c r="J487" s="63">
        <v>20</v>
      </c>
      <c r="K487" s="63" t="s">
        <v>21</v>
      </c>
      <c r="L487" s="63">
        <v>2.5</v>
      </c>
      <c r="M487" s="63">
        <v>0.23</v>
      </c>
      <c r="N487" s="63">
        <v>2.3440000000000003</v>
      </c>
      <c r="O487" s="63">
        <v>0.23136999999999999</v>
      </c>
    </row>
    <row r="488" spans="2:15" x14ac:dyDescent="0.25">
      <c r="B488" s="63" t="str">
        <f t="shared" si="8"/>
        <v>ACVmeas0.01101</v>
      </c>
      <c r="C488" s="63" t="s">
        <v>812</v>
      </c>
      <c r="D488" s="63">
        <v>10</v>
      </c>
      <c r="E488" s="63">
        <v>100</v>
      </c>
      <c r="F488" s="63">
        <v>0.01</v>
      </c>
      <c r="G488" s="63" t="s">
        <v>16</v>
      </c>
      <c r="H488" s="63" t="s">
        <v>14</v>
      </c>
      <c r="I488" s="63">
        <v>1</v>
      </c>
      <c r="J488" s="63">
        <v>20</v>
      </c>
      <c r="K488" s="63" t="s">
        <v>21</v>
      </c>
      <c r="L488" s="63">
        <v>5.3156999999999996</v>
      </c>
      <c r="M488" s="63">
        <v>0.20805999999999999</v>
      </c>
      <c r="N488" s="63">
        <v>5.3147000000000002</v>
      </c>
      <c r="O488" s="63">
        <v>0.20805999999999999</v>
      </c>
    </row>
    <row r="489" spans="2:15" x14ac:dyDescent="0.25">
      <c r="B489" s="63" t="str">
        <f t="shared" si="8"/>
        <v>ACVmeas0.1101</v>
      </c>
      <c r="C489" s="63" t="s">
        <v>812</v>
      </c>
      <c r="D489" s="63">
        <v>10</v>
      </c>
      <c r="E489" s="63">
        <v>100</v>
      </c>
      <c r="F489" s="63">
        <v>0.1</v>
      </c>
      <c r="G489" s="63" t="s">
        <v>16</v>
      </c>
      <c r="H489" s="63" t="s">
        <v>14</v>
      </c>
      <c r="I489" s="63">
        <v>1</v>
      </c>
      <c r="J489" s="63">
        <v>20</v>
      </c>
      <c r="K489" s="63" t="s">
        <v>21</v>
      </c>
      <c r="L489" s="63">
        <v>57.344000000000001</v>
      </c>
      <c r="M489" s="63">
        <v>5.7625999999999997E-2</v>
      </c>
      <c r="N489" s="63">
        <v>57.344000000000001</v>
      </c>
      <c r="O489" s="63">
        <v>5.7618000000000003E-2</v>
      </c>
    </row>
    <row r="490" spans="2:15" x14ac:dyDescent="0.25">
      <c r="B490" s="63" t="str">
        <f t="shared" si="8"/>
        <v>ACVmeas1101</v>
      </c>
      <c r="C490" s="63" t="s">
        <v>812</v>
      </c>
      <c r="D490" s="63">
        <v>10</v>
      </c>
      <c r="E490" s="63">
        <v>100</v>
      </c>
      <c r="F490" s="63">
        <v>1</v>
      </c>
      <c r="G490" s="63" t="s">
        <v>16</v>
      </c>
      <c r="H490" s="63" t="s">
        <v>14</v>
      </c>
      <c r="I490" s="63">
        <v>1</v>
      </c>
      <c r="J490" s="63">
        <v>20</v>
      </c>
      <c r="K490" s="63" t="s">
        <v>21</v>
      </c>
      <c r="L490" s="63">
        <v>577.30999999999995</v>
      </c>
      <c r="M490" s="63">
        <v>6.0396E-3</v>
      </c>
      <c r="N490" s="63">
        <v>577.30999999999995</v>
      </c>
      <c r="O490" s="63">
        <v>6.0359000000000003E-3</v>
      </c>
    </row>
    <row r="491" spans="2:15" x14ac:dyDescent="0.25">
      <c r="B491" s="63" t="str">
        <f t="shared" si="8"/>
        <v>ACVmeas10101</v>
      </c>
      <c r="C491" s="63" t="s">
        <v>812</v>
      </c>
      <c r="D491" s="63">
        <v>10</v>
      </c>
      <c r="E491" s="63">
        <v>100</v>
      </c>
      <c r="F491" s="63">
        <v>10</v>
      </c>
      <c r="G491" s="63" t="s">
        <v>16</v>
      </c>
      <c r="H491" s="63" t="s">
        <v>14</v>
      </c>
      <c r="I491" s="63">
        <v>1</v>
      </c>
      <c r="J491" s="63">
        <v>20</v>
      </c>
      <c r="K491" s="63" t="s">
        <v>21</v>
      </c>
      <c r="L491" s="63">
        <v>5773.5</v>
      </c>
      <c r="M491" s="63">
        <v>6.0535000000000005E-4</v>
      </c>
      <c r="N491" s="63">
        <v>5773.5</v>
      </c>
      <c r="O491" s="63">
        <v>6.0389000000000005E-4</v>
      </c>
    </row>
    <row r="492" spans="2:15" x14ac:dyDescent="0.25">
      <c r="B492" s="63" t="str">
        <f t="shared" si="8"/>
        <v>ACVmeas0.00011020</v>
      </c>
      <c r="C492" s="63" t="s">
        <v>812</v>
      </c>
      <c r="D492" s="63">
        <v>10</v>
      </c>
      <c r="E492" s="63">
        <v>100</v>
      </c>
      <c r="F492" s="63">
        <v>1E-4</v>
      </c>
      <c r="G492" s="63" t="s">
        <v>16</v>
      </c>
      <c r="H492" s="63" t="s">
        <v>14</v>
      </c>
      <c r="I492" s="63">
        <v>20</v>
      </c>
      <c r="J492" s="63">
        <v>50</v>
      </c>
      <c r="K492" s="63" t="s">
        <v>21</v>
      </c>
      <c r="L492" s="63">
        <v>2.8</v>
      </c>
      <c r="M492" s="63">
        <v>0.4</v>
      </c>
      <c r="N492" s="63">
        <v>2.3073000000000001</v>
      </c>
      <c r="O492" s="63">
        <v>0.40483999999999998</v>
      </c>
    </row>
    <row r="493" spans="2:15" x14ac:dyDescent="0.25">
      <c r="B493" s="63" t="str">
        <f t="shared" si="8"/>
        <v>ACVmeas0.0011020</v>
      </c>
      <c r="C493" s="63" t="s">
        <v>812</v>
      </c>
      <c r="D493" s="63">
        <v>10</v>
      </c>
      <c r="E493" s="63">
        <v>100</v>
      </c>
      <c r="F493" s="63">
        <v>1E-3</v>
      </c>
      <c r="G493" s="63" t="s">
        <v>16</v>
      </c>
      <c r="H493" s="63" t="s">
        <v>14</v>
      </c>
      <c r="I493" s="63">
        <v>20</v>
      </c>
      <c r="J493" s="63">
        <v>50</v>
      </c>
      <c r="K493" s="63" t="s">
        <v>21</v>
      </c>
      <c r="L493" s="63">
        <v>2.8</v>
      </c>
      <c r="M493" s="63">
        <v>0.4</v>
      </c>
      <c r="N493" s="63">
        <v>2.3352000000000004</v>
      </c>
      <c r="O493" s="63">
        <v>0.40460000000000002</v>
      </c>
    </row>
    <row r="494" spans="2:15" x14ac:dyDescent="0.25">
      <c r="B494" s="63" t="str">
        <f t="shared" si="8"/>
        <v>ACVmeas0.011020</v>
      </c>
      <c r="C494" s="63" t="s">
        <v>812</v>
      </c>
      <c r="D494" s="63">
        <v>10</v>
      </c>
      <c r="E494" s="63">
        <v>100</v>
      </c>
      <c r="F494" s="63">
        <v>0.01</v>
      </c>
      <c r="G494" s="63" t="s">
        <v>16</v>
      </c>
      <c r="H494" s="63" t="s">
        <v>14</v>
      </c>
      <c r="I494" s="63">
        <v>20</v>
      </c>
      <c r="J494" s="63">
        <v>50</v>
      </c>
      <c r="K494" s="63" t="s">
        <v>21</v>
      </c>
      <c r="L494" s="63">
        <v>4.7447999999999997</v>
      </c>
      <c r="M494" s="63">
        <v>0.38435999999999998</v>
      </c>
      <c r="N494" s="63">
        <v>4.7423999999999999</v>
      </c>
      <c r="O494" s="63">
        <v>0.38436999999999999</v>
      </c>
    </row>
    <row r="495" spans="2:15" x14ac:dyDescent="0.25">
      <c r="B495" s="63" t="str">
        <f t="shared" si="8"/>
        <v>ACVmeas0.11020</v>
      </c>
      <c r="C495" s="63" t="s">
        <v>812</v>
      </c>
      <c r="D495" s="63">
        <v>10</v>
      </c>
      <c r="E495" s="63">
        <v>100</v>
      </c>
      <c r="F495" s="63">
        <v>0.1</v>
      </c>
      <c r="G495" s="63" t="s">
        <v>16</v>
      </c>
      <c r="H495" s="63" t="s">
        <v>14</v>
      </c>
      <c r="I495" s="63">
        <v>20</v>
      </c>
      <c r="J495" s="63">
        <v>50</v>
      </c>
      <c r="K495" s="63" t="s">
        <v>21</v>
      </c>
      <c r="L495" s="63">
        <v>56.555</v>
      </c>
      <c r="M495" s="63">
        <v>0.15314</v>
      </c>
      <c r="N495" s="63">
        <v>56.552999999999997</v>
      </c>
      <c r="O495" s="63">
        <v>0.15311</v>
      </c>
    </row>
    <row r="496" spans="2:15" x14ac:dyDescent="0.25">
      <c r="B496" s="63" t="str">
        <f t="shared" si="8"/>
        <v>ACVmeas11020</v>
      </c>
      <c r="C496" s="63" t="s">
        <v>812</v>
      </c>
      <c r="D496" s="63">
        <v>10</v>
      </c>
      <c r="E496" s="63">
        <v>100</v>
      </c>
      <c r="F496" s="63">
        <v>1</v>
      </c>
      <c r="G496" s="63" t="s">
        <v>16</v>
      </c>
      <c r="H496" s="63" t="s">
        <v>14</v>
      </c>
      <c r="I496" s="63">
        <v>20</v>
      </c>
      <c r="J496" s="63">
        <v>50</v>
      </c>
      <c r="K496" s="63" t="s">
        <v>21</v>
      </c>
      <c r="L496" s="63">
        <v>577.22</v>
      </c>
      <c r="M496" s="63">
        <v>1.7224E-2</v>
      </c>
      <c r="N496" s="63">
        <v>577.22</v>
      </c>
      <c r="O496" s="63">
        <v>1.7207E-2</v>
      </c>
    </row>
    <row r="497" spans="2:15" x14ac:dyDescent="0.25">
      <c r="B497" s="63" t="str">
        <f t="shared" si="8"/>
        <v>ACVmeas101020</v>
      </c>
      <c r="C497" s="63" t="s">
        <v>812</v>
      </c>
      <c r="D497" s="63">
        <v>10</v>
      </c>
      <c r="E497" s="63">
        <v>100</v>
      </c>
      <c r="F497" s="63">
        <v>10</v>
      </c>
      <c r="G497" s="63" t="s">
        <v>16</v>
      </c>
      <c r="H497" s="63" t="s">
        <v>14</v>
      </c>
      <c r="I497" s="63">
        <v>20</v>
      </c>
      <c r="J497" s="63">
        <v>50</v>
      </c>
      <c r="K497" s="63" t="s">
        <v>21</v>
      </c>
      <c r="L497" s="63">
        <v>5773.5</v>
      </c>
      <c r="M497" s="63">
        <v>1.7297E-3</v>
      </c>
      <c r="N497" s="63">
        <v>5773.4000000000005</v>
      </c>
      <c r="O497" s="63">
        <v>1.7231E-3</v>
      </c>
    </row>
    <row r="498" spans="2:15" x14ac:dyDescent="0.25">
      <c r="B498" s="63" t="str">
        <f t="shared" si="8"/>
        <v>ACVmeas0.00011050</v>
      </c>
      <c r="C498" s="63" t="s">
        <v>812</v>
      </c>
      <c r="D498" s="63">
        <v>10</v>
      </c>
      <c r="E498" s="63">
        <v>100</v>
      </c>
      <c r="F498" s="63">
        <v>1E-4</v>
      </c>
      <c r="G498" s="63" t="s">
        <v>16</v>
      </c>
      <c r="H498" s="63" t="s">
        <v>14</v>
      </c>
      <c r="I498" s="63">
        <v>50</v>
      </c>
      <c r="J498" s="63">
        <v>100</v>
      </c>
      <c r="K498" s="63" t="s">
        <v>21</v>
      </c>
      <c r="L498" s="63">
        <v>2.4</v>
      </c>
      <c r="M498" s="63">
        <v>1.4</v>
      </c>
      <c r="N498" s="63">
        <v>2.3108</v>
      </c>
      <c r="O498" s="63">
        <v>1.3859999999999999</v>
      </c>
    </row>
    <row r="499" spans="2:15" x14ac:dyDescent="0.25">
      <c r="B499" s="63" t="str">
        <f t="shared" si="8"/>
        <v>ACVmeas0.0011050</v>
      </c>
      <c r="C499" s="63" t="s">
        <v>812</v>
      </c>
      <c r="D499" s="63">
        <v>10</v>
      </c>
      <c r="E499" s="63">
        <v>100</v>
      </c>
      <c r="F499" s="63">
        <v>1E-3</v>
      </c>
      <c r="G499" s="63" t="s">
        <v>16</v>
      </c>
      <c r="H499" s="63" t="s">
        <v>14</v>
      </c>
      <c r="I499" s="63">
        <v>50</v>
      </c>
      <c r="J499" s="63">
        <v>100</v>
      </c>
      <c r="K499" s="63" t="s">
        <v>21</v>
      </c>
      <c r="L499" s="63">
        <v>2.4</v>
      </c>
      <c r="M499" s="63">
        <v>1.4</v>
      </c>
      <c r="N499" s="63">
        <v>2.3210000000000002</v>
      </c>
      <c r="O499" s="63">
        <v>1.3858999999999999</v>
      </c>
    </row>
    <row r="500" spans="2:15" x14ac:dyDescent="0.25">
      <c r="B500" s="63" t="str">
        <f t="shared" si="8"/>
        <v>ACVmeas0.011050</v>
      </c>
      <c r="C500" s="63" t="s">
        <v>812</v>
      </c>
      <c r="D500" s="63">
        <v>10</v>
      </c>
      <c r="E500" s="63">
        <v>100</v>
      </c>
      <c r="F500" s="63">
        <v>0.01</v>
      </c>
      <c r="G500" s="63" t="s">
        <v>16</v>
      </c>
      <c r="H500" s="63" t="s">
        <v>14</v>
      </c>
      <c r="I500" s="63">
        <v>50</v>
      </c>
      <c r="J500" s="63">
        <v>100</v>
      </c>
      <c r="K500" s="63" t="s">
        <v>21</v>
      </c>
      <c r="L500" s="63">
        <v>3.2577000000000003</v>
      </c>
      <c r="M500" s="63">
        <v>1.3914</v>
      </c>
      <c r="N500" s="63">
        <v>3.4081000000000001</v>
      </c>
      <c r="O500" s="63">
        <v>1.3762000000000001</v>
      </c>
    </row>
    <row r="501" spans="2:15" x14ac:dyDescent="0.25">
      <c r="B501" s="63" t="str">
        <f t="shared" si="8"/>
        <v>ACVmeas0.11050</v>
      </c>
      <c r="C501" s="63" t="s">
        <v>812</v>
      </c>
      <c r="D501" s="63">
        <v>10</v>
      </c>
      <c r="E501" s="63">
        <v>100</v>
      </c>
      <c r="F501" s="63">
        <v>0.1</v>
      </c>
      <c r="G501" s="63" t="s">
        <v>16</v>
      </c>
      <c r="H501" s="63" t="s">
        <v>14</v>
      </c>
      <c r="I501" s="63">
        <v>50</v>
      </c>
      <c r="J501" s="63">
        <v>100</v>
      </c>
      <c r="K501" s="63" t="s">
        <v>21</v>
      </c>
      <c r="L501" s="63">
        <v>49.704000000000001</v>
      </c>
      <c r="M501" s="63">
        <v>1.0258</v>
      </c>
      <c r="N501" s="63">
        <v>49.699999999999996</v>
      </c>
      <c r="O501" s="63">
        <v>1.0258</v>
      </c>
    </row>
    <row r="502" spans="2:15" x14ac:dyDescent="0.25">
      <c r="B502" s="63" t="str">
        <f t="shared" si="8"/>
        <v>ACVmeas11050</v>
      </c>
      <c r="C502" s="63" t="s">
        <v>812</v>
      </c>
      <c r="D502" s="63">
        <v>10</v>
      </c>
      <c r="E502" s="63">
        <v>100</v>
      </c>
      <c r="F502" s="63">
        <v>1</v>
      </c>
      <c r="G502" s="63" t="s">
        <v>16</v>
      </c>
      <c r="H502" s="63" t="s">
        <v>14</v>
      </c>
      <c r="I502" s="63">
        <v>50</v>
      </c>
      <c r="J502" s="63">
        <v>100</v>
      </c>
      <c r="K502" s="63" t="s">
        <v>21</v>
      </c>
      <c r="L502" s="63">
        <v>575.73</v>
      </c>
      <c r="M502" s="63">
        <v>0.18581</v>
      </c>
      <c r="N502" s="63">
        <v>575.72</v>
      </c>
      <c r="O502" s="63">
        <v>0.18578</v>
      </c>
    </row>
    <row r="503" spans="2:15" x14ac:dyDescent="0.25">
      <c r="B503" s="63" t="str">
        <f t="shared" si="8"/>
        <v>ACVmeas101050</v>
      </c>
      <c r="C503" s="63" t="s">
        <v>812</v>
      </c>
      <c r="D503" s="63">
        <v>10</v>
      </c>
      <c r="E503" s="63">
        <v>100</v>
      </c>
      <c r="F503" s="63">
        <v>10</v>
      </c>
      <c r="G503" s="63" t="s">
        <v>16</v>
      </c>
      <c r="H503" s="63" t="s">
        <v>14</v>
      </c>
      <c r="I503" s="63">
        <v>50</v>
      </c>
      <c r="J503" s="63">
        <v>100</v>
      </c>
      <c r="K503" s="63" t="s">
        <v>21</v>
      </c>
      <c r="L503" s="63">
        <v>5773.4000000000005</v>
      </c>
      <c r="M503" s="63">
        <v>1.8863999999999999E-2</v>
      </c>
      <c r="N503" s="63">
        <v>5771.7000000000007</v>
      </c>
      <c r="O503" s="63">
        <v>1.8852000000000001E-2</v>
      </c>
    </row>
    <row r="504" spans="2:15" x14ac:dyDescent="0.25">
      <c r="B504" s="63" t="str">
        <f t="shared" si="8"/>
        <v>ACVmeas0.000110100</v>
      </c>
      <c r="C504" s="63" t="s">
        <v>812</v>
      </c>
      <c r="D504" s="63">
        <v>10</v>
      </c>
      <c r="E504" s="63">
        <v>100</v>
      </c>
      <c r="F504" s="63">
        <v>1E-4</v>
      </c>
      <c r="G504" s="63" t="s">
        <v>16</v>
      </c>
      <c r="H504" s="63" t="s">
        <v>14</v>
      </c>
      <c r="I504" s="63">
        <v>100</v>
      </c>
      <c r="J504" s="63">
        <v>300</v>
      </c>
      <c r="K504" s="63" t="s">
        <v>21</v>
      </c>
      <c r="L504" s="63">
        <v>14</v>
      </c>
      <c r="M504" s="63">
        <v>4.5999999999999996</v>
      </c>
      <c r="N504" s="63">
        <v>11.544</v>
      </c>
      <c r="O504" s="63">
        <v>4.6193</v>
      </c>
    </row>
    <row r="505" spans="2:15" x14ac:dyDescent="0.25">
      <c r="B505" s="63" t="str">
        <f t="shared" si="8"/>
        <v>ACVmeas0.00110100</v>
      </c>
      <c r="C505" s="63" t="s">
        <v>812</v>
      </c>
      <c r="D505" s="63">
        <v>10</v>
      </c>
      <c r="E505" s="63">
        <v>100</v>
      </c>
      <c r="F505" s="63">
        <v>1E-3</v>
      </c>
      <c r="G505" s="63" t="s">
        <v>16</v>
      </c>
      <c r="H505" s="63" t="s">
        <v>14</v>
      </c>
      <c r="I505" s="63">
        <v>100</v>
      </c>
      <c r="J505" s="63">
        <v>300</v>
      </c>
      <c r="K505" s="63" t="s">
        <v>21</v>
      </c>
      <c r="L505" s="63">
        <v>14</v>
      </c>
      <c r="M505" s="63">
        <v>4.5999999999999996</v>
      </c>
      <c r="N505" s="63">
        <v>11.551</v>
      </c>
      <c r="O505" s="63">
        <v>4.6192000000000002</v>
      </c>
    </row>
    <row r="506" spans="2:15" x14ac:dyDescent="0.25">
      <c r="B506" s="63" t="str">
        <f t="shared" si="8"/>
        <v>ACVmeas0.0110100</v>
      </c>
      <c r="C506" s="63" t="s">
        <v>812</v>
      </c>
      <c r="D506" s="63">
        <v>10</v>
      </c>
      <c r="E506" s="63">
        <v>100</v>
      </c>
      <c r="F506" s="63">
        <v>0.01</v>
      </c>
      <c r="G506" s="63" t="s">
        <v>16</v>
      </c>
      <c r="H506" s="63" t="s">
        <v>14</v>
      </c>
      <c r="I506" s="63">
        <v>100</v>
      </c>
      <c r="J506" s="63">
        <v>300</v>
      </c>
      <c r="K506" s="63" t="s">
        <v>21</v>
      </c>
      <c r="L506" s="63">
        <v>14</v>
      </c>
      <c r="M506" s="63">
        <v>4.5999999999999996</v>
      </c>
      <c r="N506" s="63">
        <v>11.860999999999999</v>
      </c>
      <c r="O506" s="63">
        <v>4.6165000000000003</v>
      </c>
    </row>
    <row r="507" spans="2:15" x14ac:dyDescent="0.25">
      <c r="B507" s="63" t="str">
        <f t="shared" si="8"/>
        <v>ACVmeas0.110100</v>
      </c>
      <c r="C507" s="63" t="s">
        <v>812</v>
      </c>
      <c r="D507" s="63">
        <v>10</v>
      </c>
      <c r="E507" s="63">
        <v>100</v>
      </c>
      <c r="F507" s="63">
        <v>0.1</v>
      </c>
      <c r="G507" s="63" t="s">
        <v>16</v>
      </c>
      <c r="H507" s="63" t="s">
        <v>14</v>
      </c>
      <c r="I507" s="63">
        <v>100</v>
      </c>
      <c r="J507" s="63">
        <v>300</v>
      </c>
      <c r="K507" s="63" t="s">
        <v>21</v>
      </c>
      <c r="L507" s="63">
        <v>37.742999999999995</v>
      </c>
      <c r="M507" s="63">
        <v>4.3924000000000003</v>
      </c>
      <c r="N507" s="63">
        <v>37.727999999999994</v>
      </c>
      <c r="O507" s="63">
        <v>4.3925000000000001</v>
      </c>
    </row>
    <row r="508" spans="2:15" x14ac:dyDescent="0.25">
      <c r="B508" s="63" t="str">
        <f t="shared" si="8"/>
        <v>ACVmeas110100</v>
      </c>
      <c r="C508" s="63" t="s">
        <v>812</v>
      </c>
      <c r="D508" s="63">
        <v>10</v>
      </c>
      <c r="E508" s="63">
        <v>100</v>
      </c>
      <c r="F508" s="63">
        <v>1</v>
      </c>
      <c r="G508" s="63" t="s">
        <v>16</v>
      </c>
      <c r="H508" s="63" t="s">
        <v>14</v>
      </c>
      <c r="I508" s="63">
        <v>100</v>
      </c>
      <c r="J508" s="63">
        <v>300</v>
      </c>
      <c r="K508" s="63" t="s">
        <v>21</v>
      </c>
      <c r="L508" s="63">
        <v>561.75</v>
      </c>
      <c r="M508" s="63">
        <v>1.8492999999999999</v>
      </c>
      <c r="N508" s="63">
        <v>561.74</v>
      </c>
      <c r="O508" s="63">
        <v>1.8492999999999999</v>
      </c>
    </row>
    <row r="509" spans="2:15" x14ac:dyDescent="0.25">
      <c r="B509" s="63" t="str">
        <f t="shared" si="8"/>
        <v>ACVmeas1010100</v>
      </c>
      <c r="C509" s="63" t="s">
        <v>812</v>
      </c>
      <c r="D509" s="63">
        <v>10</v>
      </c>
      <c r="E509" s="63">
        <v>100</v>
      </c>
      <c r="F509" s="63">
        <v>10</v>
      </c>
      <c r="G509" s="63" t="s">
        <v>16</v>
      </c>
      <c r="H509" s="63" t="s">
        <v>14</v>
      </c>
      <c r="I509" s="63">
        <v>100</v>
      </c>
      <c r="J509" s="63">
        <v>300</v>
      </c>
      <c r="K509" s="63" t="s">
        <v>21</v>
      </c>
      <c r="L509" s="63">
        <v>5771.7000000000007</v>
      </c>
      <c r="M509" s="63">
        <v>0.21218000000000001</v>
      </c>
      <c r="N509" s="63">
        <v>5755.3</v>
      </c>
      <c r="O509" s="63">
        <v>0.21214</v>
      </c>
    </row>
    <row r="510" spans="2:15" x14ac:dyDescent="0.25">
      <c r="B510" s="63" t="str">
        <f t="shared" si="8"/>
        <v>ACVmeas0.000110300</v>
      </c>
      <c r="C510" s="63" t="s">
        <v>812</v>
      </c>
      <c r="D510" s="63">
        <v>10</v>
      </c>
      <c r="E510" s="63">
        <v>100</v>
      </c>
      <c r="F510" s="63">
        <v>1E-4</v>
      </c>
      <c r="G510" s="63" t="s">
        <v>16</v>
      </c>
      <c r="H510" s="63" t="s">
        <v>14</v>
      </c>
      <c r="I510" s="63">
        <v>300</v>
      </c>
      <c r="J510" s="63">
        <v>1000</v>
      </c>
      <c r="K510" s="63" t="s">
        <v>21</v>
      </c>
      <c r="L510" s="63">
        <v>44</v>
      </c>
      <c r="M510" s="63">
        <v>17</v>
      </c>
      <c r="N510" s="63">
        <v>11.590999999999999</v>
      </c>
      <c r="O510" s="63">
        <v>17.321000000000002</v>
      </c>
    </row>
    <row r="511" spans="2:15" x14ac:dyDescent="0.25">
      <c r="B511" s="63" t="str">
        <f t="shared" si="8"/>
        <v>ACVmeas0.00110300</v>
      </c>
      <c r="C511" s="63" t="s">
        <v>812</v>
      </c>
      <c r="D511" s="63">
        <v>10</v>
      </c>
      <c r="E511" s="63">
        <v>100</v>
      </c>
      <c r="F511" s="63">
        <v>1E-3</v>
      </c>
      <c r="G511" s="63" t="s">
        <v>16</v>
      </c>
      <c r="H511" s="63" t="s">
        <v>14</v>
      </c>
      <c r="I511" s="63">
        <v>300</v>
      </c>
      <c r="J511" s="63">
        <v>1000</v>
      </c>
      <c r="K511" s="63" t="s">
        <v>21</v>
      </c>
      <c r="L511" s="63">
        <v>44</v>
      </c>
      <c r="M511" s="63">
        <v>17</v>
      </c>
      <c r="N511" s="63">
        <v>11.590999999999999</v>
      </c>
      <c r="O511" s="63">
        <v>17.321000000000002</v>
      </c>
    </row>
    <row r="512" spans="2:15" x14ac:dyDescent="0.25">
      <c r="B512" s="63" t="str">
        <f t="shared" si="8"/>
        <v>ACVmeas0.0110300</v>
      </c>
      <c r="C512" s="63" t="s">
        <v>812</v>
      </c>
      <c r="D512" s="63">
        <v>10</v>
      </c>
      <c r="E512" s="63">
        <v>100</v>
      </c>
      <c r="F512" s="63">
        <v>0.01</v>
      </c>
      <c r="G512" s="63" t="s">
        <v>16</v>
      </c>
      <c r="H512" s="63" t="s">
        <v>14</v>
      </c>
      <c r="I512" s="63">
        <v>300</v>
      </c>
      <c r="J512" s="63">
        <v>1000</v>
      </c>
      <c r="K512" s="63" t="s">
        <v>21</v>
      </c>
      <c r="L512" s="63">
        <v>44</v>
      </c>
      <c r="M512" s="63">
        <v>17</v>
      </c>
      <c r="N512" s="63">
        <v>11.700999999999999</v>
      </c>
      <c r="O512" s="63">
        <v>17.32</v>
      </c>
    </row>
    <row r="513" spans="2:15" x14ac:dyDescent="0.25">
      <c r="B513" s="63" t="str">
        <f t="shared" si="8"/>
        <v>ACVmeas0.110300</v>
      </c>
      <c r="C513" s="63" t="s">
        <v>812</v>
      </c>
      <c r="D513" s="63">
        <v>10</v>
      </c>
      <c r="E513" s="63">
        <v>100</v>
      </c>
      <c r="F513" s="63">
        <v>0.1</v>
      </c>
      <c r="G513" s="63" t="s">
        <v>16</v>
      </c>
      <c r="H513" s="63" t="s">
        <v>14</v>
      </c>
      <c r="I513" s="63">
        <v>300</v>
      </c>
      <c r="J513" s="63">
        <v>1000</v>
      </c>
      <c r="K513" s="63" t="s">
        <v>21</v>
      </c>
      <c r="L513" s="63">
        <v>44</v>
      </c>
      <c r="M513" s="63">
        <v>17.007000000000001</v>
      </c>
      <c r="N513" s="63">
        <v>21.247</v>
      </c>
      <c r="O513" s="63">
        <v>17.234000000000002</v>
      </c>
    </row>
    <row r="514" spans="2:15" x14ac:dyDescent="0.25">
      <c r="B514" s="63" t="str">
        <f t="shared" si="8"/>
        <v>ACVmeas110300</v>
      </c>
      <c r="C514" s="63" t="s">
        <v>812</v>
      </c>
      <c r="D514" s="63">
        <v>10</v>
      </c>
      <c r="E514" s="63">
        <v>100</v>
      </c>
      <c r="F514" s="63">
        <v>1</v>
      </c>
      <c r="G514" s="63" t="s">
        <v>16</v>
      </c>
      <c r="H514" s="63" t="s">
        <v>14</v>
      </c>
      <c r="I514" s="63">
        <v>300</v>
      </c>
      <c r="J514" s="63">
        <v>1000</v>
      </c>
      <c r="K514" s="63" t="s">
        <v>21</v>
      </c>
      <c r="L514" s="63">
        <v>469.5</v>
      </c>
      <c r="M514" s="63">
        <v>13.673</v>
      </c>
      <c r="N514" s="63">
        <v>469.49</v>
      </c>
      <c r="O514" s="63">
        <v>13.673</v>
      </c>
    </row>
    <row r="515" spans="2:15" x14ac:dyDescent="0.25">
      <c r="B515" s="63" t="str">
        <f t="shared" si="8"/>
        <v>ACVmeas1010300</v>
      </c>
      <c r="C515" s="63" t="s">
        <v>812</v>
      </c>
      <c r="D515" s="63">
        <v>10</v>
      </c>
      <c r="E515" s="63">
        <v>100</v>
      </c>
      <c r="F515" s="63">
        <v>10</v>
      </c>
      <c r="G515" s="63" t="s">
        <v>16</v>
      </c>
      <c r="H515" s="63" t="s">
        <v>14</v>
      </c>
      <c r="I515" s="63">
        <v>300</v>
      </c>
      <c r="J515" s="63">
        <v>1000</v>
      </c>
      <c r="K515" s="63" t="s">
        <v>21</v>
      </c>
      <c r="L515" s="63">
        <v>5748.2000000000007</v>
      </c>
      <c r="M515" s="63">
        <v>2.8290000000000002</v>
      </c>
      <c r="N515" s="63">
        <v>5639.8</v>
      </c>
      <c r="O515" s="63">
        <v>2.8290000000000002</v>
      </c>
    </row>
    <row r="516" spans="2:15" x14ac:dyDescent="0.25">
      <c r="B516" s="63" t="str">
        <f t="shared" si="8"/>
        <v>ACVmeas0.0011000.001</v>
      </c>
      <c r="C516" s="63" t="s">
        <v>812</v>
      </c>
      <c r="D516" s="63">
        <v>100</v>
      </c>
      <c r="E516" s="63">
        <v>1000</v>
      </c>
      <c r="F516" s="63">
        <v>1E-3</v>
      </c>
      <c r="G516" s="63" t="s">
        <v>16</v>
      </c>
      <c r="H516" s="63" t="s">
        <v>14</v>
      </c>
      <c r="I516" s="63">
        <v>1E-3</v>
      </c>
      <c r="J516" s="63">
        <v>0.04</v>
      </c>
      <c r="K516" s="63" t="s">
        <v>21</v>
      </c>
      <c r="L516" s="63">
        <v>49</v>
      </c>
      <c r="M516" s="63">
        <v>0.46</v>
      </c>
      <c r="N516" s="63">
        <v>46.143000000000001</v>
      </c>
      <c r="O516" s="63">
        <v>0.46254000000000001</v>
      </c>
    </row>
    <row r="517" spans="2:15" x14ac:dyDescent="0.25">
      <c r="B517" s="63" t="str">
        <f t="shared" si="8"/>
        <v>ACVmeas0.011000.001</v>
      </c>
      <c r="C517" s="63" t="s">
        <v>812</v>
      </c>
      <c r="D517" s="63">
        <v>100</v>
      </c>
      <c r="E517" s="63">
        <v>1000</v>
      </c>
      <c r="F517" s="63">
        <v>0.01</v>
      </c>
      <c r="G517" s="63" t="s">
        <v>16</v>
      </c>
      <c r="H517" s="63" t="s">
        <v>14</v>
      </c>
      <c r="I517" s="63">
        <v>1E-3</v>
      </c>
      <c r="J517" s="63">
        <v>0.04</v>
      </c>
      <c r="K517" s="63" t="s">
        <v>21</v>
      </c>
      <c r="L517" s="63">
        <v>49</v>
      </c>
      <c r="M517" s="63">
        <v>0.46</v>
      </c>
      <c r="N517" s="63">
        <v>46.335999999999999</v>
      </c>
      <c r="O517" s="63">
        <v>0.46238000000000001</v>
      </c>
    </row>
    <row r="518" spans="2:15" x14ac:dyDescent="0.25">
      <c r="B518" s="63" t="str">
        <f t="shared" si="8"/>
        <v>ACVmeas0.11000.001</v>
      </c>
      <c r="C518" s="63" t="s">
        <v>812</v>
      </c>
      <c r="D518" s="63">
        <v>100</v>
      </c>
      <c r="E518" s="63">
        <v>1000</v>
      </c>
      <c r="F518" s="63">
        <v>0.1</v>
      </c>
      <c r="G518" s="63" t="s">
        <v>16</v>
      </c>
      <c r="H518" s="63" t="s">
        <v>14</v>
      </c>
      <c r="I518" s="63">
        <v>1E-3</v>
      </c>
      <c r="J518" s="63">
        <v>0.04</v>
      </c>
      <c r="K518" s="63" t="s">
        <v>21</v>
      </c>
      <c r="L518" s="63">
        <v>64.188000000000002</v>
      </c>
      <c r="M518" s="63">
        <v>0.44777</v>
      </c>
      <c r="N518" s="63">
        <v>64.17</v>
      </c>
      <c r="O518" s="63">
        <v>0.44778000000000001</v>
      </c>
    </row>
    <row r="519" spans="2:15" x14ac:dyDescent="0.25">
      <c r="B519" s="63" t="str">
        <f t="shared" si="8"/>
        <v>ACVmeas11000.001</v>
      </c>
      <c r="C519" s="63" t="s">
        <v>812</v>
      </c>
      <c r="D519" s="63">
        <v>100</v>
      </c>
      <c r="E519" s="63">
        <v>1000</v>
      </c>
      <c r="F519" s="63">
        <v>1</v>
      </c>
      <c r="G519" s="63" t="s">
        <v>16</v>
      </c>
      <c r="H519" s="63" t="s">
        <v>14</v>
      </c>
      <c r="I519" s="63">
        <v>1E-3</v>
      </c>
      <c r="J519" s="63">
        <v>0.04</v>
      </c>
      <c r="K519" s="63" t="s">
        <v>21</v>
      </c>
      <c r="L519" s="63">
        <v>564.17999999999995</v>
      </c>
      <c r="M519" s="63">
        <v>0.20532</v>
      </c>
      <c r="N519" s="63">
        <v>564.16999999999996</v>
      </c>
      <c r="O519" s="63">
        <v>0.20530999999999999</v>
      </c>
    </row>
    <row r="520" spans="2:15" x14ac:dyDescent="0.25">
      <c r="B520" s="63" t="str">
        <f t="shared" si="8"/>
        <v>ACVmeas101000.001</v>
      </c>
      <c r="C520" s="63" t="s">
        <v>812</v>
      </c>
      <c r="D520" s="63">
        <v>100</v>
      </c>
      <c r="E520" s="63">
        <v>1000</v>
      </c>
      <c r="F520" s="63">
        <v>10</v>
      </c>
      <c r="G520" s="63" t="s">
        <v>16</v>
      </c>
      <c r="H520" s="63" t="s">
        <v>14</v>
      </c>
      <c r="I520" s="63">
        <v>1E-3</v>
      </c>
      <c r="J520" s="63">
        <v>0.04</v>
      </c>
      <c r="K520" s="63" t="s">
        <v>21</v>
      </c>
      <c r="L520" s="63">
        <v>5771.9000000000005</v>
      </c>
      <c r="M520" s="63">
        <v>2.4039000000000001E-2</v>
      </c>
      <c r="N520" s="63">
        <v>5771.9000000000005</v>
      </c>
      <c r="O520" s="63">
        <v>2.4029999999999999E-2</v>
      </c>
    </row>
    <row r="521" spans="2:15" x14ac:dyDescent="0.25">
      <c r="B521" s="63" t="str">
        <f t="shared" si="8"/>
        <v>ACVmeas0.0011000.04</v>
      </c>
      <c r="C521" s="63" t="s">
        <v>812</v>
      </c>
      <c r="D521" s="63">
        <v>100</v>
      </c>
      <c r="E521" s="63">
        <v>1000</v>
      </c>
      <c r="F521" s="63">
        <v>1E-3</v>
      </c>
      <c r="G521" s="63" t="s">
        <v>16</v>
      </c>
      <c r="H521" s="63" t="s">
        <v>14</v>
      </c>
      <c r="I521" s="63">
        <v>0.04</v>
      </c>
      <c r="J521" s="63">
        <v>1</v>
      </c>
      <c r="K521" s="63" t="s">
        <v>21</v>
      </c>
      <c r="L521" s="63">
        <v>26</v>
      </c>
      <c r="M521" s="63">
        <v>0.46</v>
      </c>
      <c r="N521" s="63">
        <v>23.048999999999999</v>
      </c>
      <c r="O521" s="63">
        <v>0.46256999999999998</v>
      </c>
    </row>
    <row r="522" spans="2:15" x14ac:dyDescent="0.25">
      <c r="B522" s="63" t="str">
        <f t="shared" si="8"/>
        <v>ACVmeas0.011000.04</v>
      </c>
      <c r="C522" s="63" t="s">
        <v>812</v>
      </c>
      <c r="D522" s="63">
        <v>100</v>
      </c>
      <c r="E522" s="63">
        <v>1000</v>
      </c>
      <c r="F522" s="63">
        <v>0.01</v>
      </c>
      <c r="G522" s="63" t="s">
        <v>16</v>
      </c>
      <c r="H522" s="63" t="s">
        <v>14</v>
      </c>
      <c r="I522" s="63">
        <v>0.04</v>
      </c>
      <c r="J522" s="63">
        <v>1</v>
      </c>
      <c r="K522" s="63" t="s">
        <v>21</v>
      </c>
      <c r="L522" s="63">
        <v>26</v>
      </c>
      <c r="M522" s="63">
        <v>0.46</v>
      </c>
      <c r="N522" s="63">
        <v>23.313000000000002</v>
      </c>
      <c r="O522" s="63">
        <v>0.46233999999999997</v>
      </c>
    </row>
    <row r="523" spans="2:15" x14ac:dyDescent="0.25">
      <c r="B523" s="63" t="str">
        <f t="shared" si="8"/>
        <v>ACVmeas0.11000.04</v>
      </c>
      <c r="C523" s="63" t="s">
        <v>812</v>
      </c>
      <c r="D523" s="63">
        <v>100</v>
      </c>
      <c r="E523" s="63">
        <v>1000</v>
      </c>
      <c r="F523" s="63">
        <v>0.1</v>
      </c>
      <c r="G523" s="63" t="s">
        <v>16</v>
      </c>
      <c r="H523" s="63" t="s">
        <v>14</v>
      </c>
      <c r="I523" s="63">
        <v>0.04</v>
      </c>
      <c r="J523" s="63">
        <v>1</v>
      </c>
      <c r="K523" s="63" t="s">
        <v>21</v>
      </c>
      <c r="L523" s="63">
        <v>45.907999999999994</v>
      </c>
      <c r="M523" s="63">
        <v>0.44313999999999998</v>
      </c>
      <c r="N523" s="63">
        <v>45.888999999999996</v>
      </c>
      <c r="O523" s="63">
        <v>0.44314999999999999</v>
      </c>
    </row>
    <row r="524" spans="2:15" x14ac:dyDescent="0.25">
      <c r="B524" s="63" t="str">
        <f t="shared" si="8"/>
        <v>ACVmeas11000.04</v>
      </c>
      <c r="C524" s="63" t="s">
        <v>812</v>
      </c>
      <c r="D524" s="63">
        <v>100</v>
      </c>
      <c r="E524" s="63">
        <v>1000</v>
      </c>
      <c r="F524" s="63">
        <v>1</v>
      </c>
      <c r="G524" s="63" t="s">
        <v>16</v>
      </c>
      <c r="H524" s="63" t="s">
        <v>14</v>
      </c>
      <c r="I524" s="63">
        <v>0.04</v>
      </c>
      <c r="J524" s="63">
        <v>1</v>
      </c>
      <c r="K524" s="63" t="s">
        <v>21</v>
      </c>
      <c r="L524" s="63">
        <v>562.29</v>
      </c>
      <c r="M524" s="63">
        <v>0.19216</v>
      </c>
      <c r="N524" s="63">
        <v>562.28</v>
      </c>
      <c r="O524" s="63">
        <v>0.19214999999999999</v>
      </c>
    </row>
    <row r="525" spans="2:15" x14ac:dyDescent="0.25">
      <c r="B525" s="63" t="str">
        <f t="shared" si="8"/>
        <v>ACVmeas101000.04</v>
      </c>
      <c r="C525" s="63" t="s">
        <v>812</v>
      </c>
      <c r="D525" s="63">
        <v>100</v>
      </c>
      <c r="E525" s="63">
        <v>1000</v>
      </c>
      <c r="F525" s="63">
        <v>10</v>
      </c>
      <c r="G525" s="63" t="s">
        <v>16</v>
      </c>
      <c r="H525" s="63" t="s">
        <v>14</v>
      </c>
      <c r="I525" s="63">
        <v>0.04</v>
      </c>
      <c r="J525" s="63">
        <v>1</v>
      </c>
      <c r="K525" s="63" t="s">
        <v>21</v>
      </c>
      <c r="L525" s="63">
        <v>5771.8</v>
      </c>
      <c r="M525" s="63">
        <v>2.2199E-2</v>
      </c>
      <c r="N525" s="63">
        <v>5771.7000000000007</v>
      </c>
      <c r="O525" s="63">
        <v>2.2190000000000001E-2</v>
      </c>
    </row>
    <row r="526" spans="2:15" x14ac:dyDescent="0.25">
      <c r="B526" s="63" t="str">
        <f t="shared" si="8"/>
        <v>ACVmeas0.0011001</v>
      </c>
      <c r="C526" s="63" t="s">
        <v>812</v>
      </c>
      <c r="D526" s="63">
        <v>100</v>
      </c>
      <c r="E526" s="63">
        <v>1000</v>
      </c>
      <c r="F526" s="63">
        <v>1E-3</v>
      </c>
      <c r="G526" s="63" t="s">
        <v>16</v>
      </c>
      <c r="H526" s="63" t="s">
        <v>14</v>
      </c>
      <c r="I526" s="63">
        <v>1</v>
      </c>
      <c r="J526" s="63">
        <v>20</v>
      </c>
      <c r="K526" s="63" t="s">
        <v>21</v>
      </c>
      <c r="L526" s="63">
        <v>27</v>
      </c>
      <c r="M526" s="63">
        <v>0.69</v>
      </c>
      <c r="N526" s="63">
        <v>23.064</v>
      </c>
      <c r="O526" s="63">
        <v>0.69335999999999998</v>
      </c>
    </row>
    <row r="527" spans="2:15" x14ac:dyDescent="0.25">
      <c r="B527" s="63" t="str">
        <f t="shared" si="8"/>
        <v>ACVmeas0.011001</v>
      </c>
      <c r="C527" s="63" t="s">
        <v>812</v>
      </c>
      <c r="D527" s="63">
        <v>100</v>
      </c>
      <c r="E527" s="63">
        <v>1000</v>
      </c>
      <c r="F527" s="63">
        <v>0.01</v>
      </c>
      <c r="G527" s="63" t="s">
        <v>16</v>
      </c>
      <c r="H527" s="63" t="s">
        <v>14</v>
      </c>
      <c r="I527" s="63">
        <v>1</v>
      </c>
      <c r="J527" s="63">
        <v>20</v>
      </c>
      <c r="K527" s="63" t="s">
        <v>21</v>
      </c>
      <c r="L527" s="63">
        <v>27</v>
      </c>
      <c r="M527" s="63">
        <v>0.69</v>
      </c>
      <c r="N527" s="63">
        <v>23.257000000000001</v>
      </c>
      <c r="O527" s="63">
        <v>0.69318999999999997</v>
      </c>
    </row>
    <row r="528" spans="2:15" x14ac:dyDescent="0.25">
      <c r="B528" s="63" t="str">
        <f t="shared" si="8"/>
        <v>ACVmeas0.11001</v>
      </c>
      <c r="C528" s="63" t="s">
        <v>812</v>
      </c>
      <c r="D528" s="63">
        <v>100</v>
      </c>
      <c r="E528" s="63">
        <v>1000</v>
      </c>
      <c r="F528" s="63">
        <v>0.1</v>
      </c>
      <c r="G528" s="63" t="s">
        <v>16</v>
      </c>
      <c r="H528" s="63" t="s">
        <v>14</v>
      </c>
      <c r="I528" s="63">
        <v>1</v>
      </c>
      <c r="J528" s="63">
        <v>20</v>
      </c>
      <c r="K528" s="63" t="s">
        <v>21</v>
      </c>
      <c r="L528" s="63">
        <v>41.227999999999994</v>
      </c>
      <c r="M528" s="63">
        <v>0.67752999999999997</v>
      </c>
      <c r="N528" s="63">
        <v>41.195999999999998</v>
      </c>
      <c r="O528" s="63">
        <v>0.67754999999999999</v>
      </c>
    </row>
    <row r="529" spans="2:15" x14ac:dyDescent="0.25">
      <c r="B529" s="63" t="str">
        <f t="shared" si="8"/>
        <v>ACVmeas11001</v>
      </c>
      <c r="C529" s="63" t="s">
        <v>812</v>
      </c>
      <c r="D529" s="63">
        <v>100</v>
      </c>
      <c r="E529" s="63">
        <v>1000</v>
      </c>
      <c r="F529" s="63">
        <v>1</v>
      </c>
      <c r="G529" s="63" t="s">
        <v>16</v>
      </c>
      <c r="H529" s="63" t="s">
        <v>14</v>
      </c>
      <c r="I529" s="63">
        <v>1</v>
      </c>
      <c r="J529" s="63">
        <v>20</v>
      </c>
      <c r="K529" s="63" t="s">
        <v>21</v>
      </c>
      <c r="L529" s="63">
        <v>547.46</v>
      </c>
      <c r="M529" s="63">
        <v>0.37269000000000002</v>
      </c>
      <c r="N529" s="63">
        <v>547.42999999999995</v>
      </c>
      <c r="O529" s="63">
        <v>0.37268000000000001</v>
      </c>
    </row>
    <row r="530" spans="2:15" x14ac:dyDescent="0.25">
      <c r="B530" s="63" t="str">
        <f t="shared" si="8"/>
        <v>ACVmeas101001</v>
      </c>
      <c r="C530" s="63" t="s">
        <v>812</v>
      </c>
      <c r="D530" s="63">
        <v>100</v>
      </c>
      <c r="E530" s="63">
        <v>1000</v>
      </c>
      <c r="F530" s="63">
        <v>10</v>
      </c>
      <c r="G530" s="63" t="s">
        <v>16</v>
      </c>
      <c r="H530" s="63" t="s">
        <v>14</v>
      </c>
      <c r="I530" s="63">
        <v>1</v>
      </c>
      <c r="J530" s="63">
        <v>20</v>
      </c>
      <c r="K530" s="63" t="s">
        <v>21</v>
      </c>
      <c r="L530" s="63">
        <v>5769.5</v>
      </c>
      <c r="M530" s="63">
        <v>4.8394E-2</v>
      </c>
      <c r="N530" s="63">
        <v>5769.5</v>
      </c>
      <c r="O530" s="63">
        <v>4.8378999999999998E-2</v>
      </c>
    </row>
    <row r="531" spans="2:15" x14ac:dyDescent="0.25">
      <c r="B531" s="63" t="str">
        <f t="shared" si="8"/>
        <v>ACVmeas0.00110020</v>
      </c>
      <c r="C531" s="63" t="s">
        <v>812</v>
      </c>
      <c r="D531" s="63">
        <v>100</v>
      </c>
      <c r="E531" s="63">
        <v>1000</v>
      </c>
      <c r="F531" s="63">
        <v>1E-3</v>
      </c>
      <c r="G531" s="63" t="s">
        <v>16</v>
      </c>
      <c r="H531" s="63" t="s">
        <v>14</v>
      </c>
      <c r="I531" s="63">
        <v>20</v>
      </c>
      <c r="J531" s="63">
        <v>50</v>
      </c>
      <c r="K531" s="63" t="s">
        <v>21</v>
      </c>
      <c r="L531" s="63">
        <v>24</v>
      </c>
      <c r="M531" s="63">
        <v>1.4</v>
      </c>
      <c r="N531" s="63">
        <v>23.091000000000001</v>
      </c>
      <c r="O531" s="63">
        <v>1.3863000000000001</v>
      </c>
    </row>
    <row r="532" spans="2:15" x14ac:dyDescent="0.25">
      <c r="B532" s="63" t="str">
        <f t="shared" si="8"/>
        <v>ACVmeas0.0110020</v>
      </c>
      <c r="C532" s="63" t="s">
        <v>812</v>
      </c>
      <c r="D532" s="63">
        <v>100</v>
      </c>
      <c r="E532" s="63">
        <v>1000</v>
      </c>
      <c r="F532" s="63">
        <v>0.01</v>
      </c>
      <c r="G532" s="63" t="s">
        <v>16</v>
      </c>
      <c r="H532" s="63" t="s">
        <v>14</v>
      </c>
      <c r="I532" s="63">
        <v>20</v>
      </c>
      <c r="J532" s="63">
        <v>50</v>
      </c>
      <c r="K532" s="63" t="s">
        <v>21</v>
      </c>
      <c r="L532" s="63">
        <v>24</v>
      </c>
      <c r="M532" s="63">
        <v>1.4</v>
      </c>
      <c r="N532" s="63">
        <v>23.203000000000003</v>
      </c>
      <c r="O532" s="63">
        <v>1.3862000000000001</v>
      </c>
    </row>
    <row r="533" spans="2:15" x14ac:dyDescent="0.25">
      <c r="B533" s="63" t="str">
        <f t="shared" si="8"/>
        <v>ACVmeas0.110020</v>
      </c>
      <c r="C533" s="63" t="s">
        <v>812</v>
      </c>
      <c r="D533" s="63">
        <v>100</v>
      </c>
      <c r="E533" s="63">
        <v>1000</v>
      </c>
      <c r="F533" s="63">
        <v>0.1</v>
      </c>
      <c r="G533" s="63" t="s">
        <v>16</v>
      </c>
      <c r="H533" s="63" t="s">
        <v>14</v>
      </c>
      <c r="I533" s="63">
        <v>20</v>
      </c>
      <c r="J533" s="63">
        <v>50</v>
      </c>
      <c r="K533" s="63" t="s">
        <v>21</v>
      </c>
      <c r="L533" s="63">
        <v>32.582000000000001</v>
      </c>
      <c r="M533" s="63">
        <v>1.3914</v>
      </c>
      <c r="N533" s="63">
        <v>34.015999999999998</v>
      </c>
      <c r="O533" s="63">
        <v>1.3766</v>
      </c>
    </row>
    <row r="534" spans="2:15" x14ac:dyDescent="0.25">
      <c r="B534" s="63" t="str">
        <f t="shared" si="8"/>
        <v>ACVmeas110020</v>
      </c>
      <c r="C534" s="63" t="s">
        <v>812</v>
      </c>
      <c r="D534" s="63">
        <v>100</v>
      </c>
      <c r="E534" s="63">
        <v>1000</v>
      </c>
      <c r="F534" s="63">
        <v>1</v>
      </c>
      <c r="G534" s="63" t="s">
        <v>16</v>
      </c>
      <c r="H534" s="63" t="s">
        <v>14</v>
      </c>
      <c r="I534" s="63">
        <v>20</v>
      </c>
      <c r="J534" s="63">
        <v>50</v>
      </c>
      <c r="K534" s="63" t="s">
        <v>21</v>
      </c>
      <c r="L534" s="63">
        <v>497.01</v>
      </c>
      <c r="M534" s="63">
        <v>1.0261</v>
      </c>
      <c r="N534" s="63">
        <v>496.96999999999997</v>
      </c>
      <c r="O534" s="63">
        <v>1.0261</v>
      </c>
    </row>
    <row r="535" spans="2:15" x14ac:dyDescent="0.25">
      <c r="B535" s="63" t="str">
        <f t="shared" si="8"/>
        <v>ACVmeas1010020</v>
      </c>
      <c r="C535" s="63" t="s">
        <v>812</v>
      </c>
      <c r="D535" s="63">
        <v>100</v>
      </c>
      <c r="E535" s="63">
        <v>1000</v>
      </c>
      <c r="F535" s="63">
        <v>10</v>
      </c>
      <c r="G535" s="63" t="s">
        <v>16</v>
      </c>
      <c r="H535" s="63" t="s">
        <v>14</v>
      </c>
      <c r="I535" s="63">
        <v>20</v>
      </c>
      <c r="J535" s="63">
        <v>50</v>
      </c>
      <c r="K535" s="63" t="s">
        <v>21</v>
      </c>
      <c r="L535" s="63">
        <v>5757.2000000000007</v>
      </c>
      <c r="M535" s="63">
        <v>0.18589</v>
      </c>
      <c r="N535" s="63">
        <v>5757.2000000000007</v>
      </c>
      <c r="O535" s="63">
        <v>0.18586</v>
      </c>
    </row>
    <row r="536" spans="2:15" x14ac:dyDescent="0.25">
      <c r="B536" s="63" t="str">
        <f t="shared" si="8"/>
        <v>ACVmeas0.00110050</v>
      </c>
      <c r="C536" s="63" t="s">
        <v>812</v>
      </c>
      <c r="D536" s="63">
        <v>100</v>
      </c>
      <c r="E536" s="63">
        <v>1000</v>
      </c>
      <c r="F536" s="63">
        <v>1E-3</v>
      </c>
      <c r="G536" s="63" t="s">
        <v>16</v>
      </c>
      <c r="H536" s="63" t="s">
        <v>14</v>
      </c>
      <c r="I536" s="63">
        <v>50</v>
      </c>
      <c r="J536" s="63">
        <v>100</v>
      </c>
      <c r="K536" s="63" t="s">
        <v>21</v>
      </c>
      <c r="L536" s="63">
        <v>24</v>
      </c>
      <c r="M536" s="63">
        <v>3.5</v>
      </c>
      <c r="N536" s="63">
        <v>23.077999999999999</v>
      </c>
      <c r="O536" s="63">
        <v>3.4643999999999999</v>
      </c>
    </row>
    <row r="537" spans="2:15" x14ac:dyDescent="0.25">
      <c r="B537" s="63" t="str">
        <f t="shared" si="8"/>
        <v>ACVmeas0.0110050</v>
      </c>
      <c r="C537" s="63" t="s">
        <v>812</v>
      </c>
      <c r="D537" s="63">
        <v>100</v>
      </c>
      <c r="E537" s="63">
        <v>1000</v>
      </c>
      <c r="F537" s="63">
        <v>0.01</v>
      </c>
      <c r="G537" s="63" t="s">
        <v>16</v>
      </c>
      <c r="H537" s="63" t="s">
        <v>14</v>
      </c>
      <c r="I537" s="63">
        <v>50</v>
      </c>
      <c r="J537" s="63">
        <v>100</v>
      </c>
      <c r="K537" s="63" t="s">
        <v>21</v>
      </c>
      <c r="L537" s="63">
        <v>24</v>
      </c>
      <c r="M537" s="63">
        <v>3.5</v>
      </c>
      <c r="N537" s="63">
        <v>23.166</v>
      </c>
      <c r="O537" s="63">
        <v>3.4643000000000002</v>
      </c>
    </row>
    <row r="538" spans="2:15" x14ac:dyDescent="0.25">
      <c r="B538" s="63" t="str">
        <f t="shared" si="8"/>
        <v>ACVmeas0.110050</v>
      </c>
      <c r="C538" s="63" t="s">
        <v>812</v>
      </c>
      <c r="D538" s="63">
        <v>100</v>
      </c>
      <c r="E538" s="63">
        <v>1000</v>
      </c>
      <c r="F538" s="63">
        <v>0.1</v>
      </c>
      <c r="G538" s="63" t="s">
        <v>16</v>
      </c>
      <c r="H538" s="63" t="s">
        <v>14</v>
      </c>
      <c r="I538" s="63">
        <v>50</v>
      </c>
      <c r="J538" s="63">
        <v>100</v>
      </c>
      <c r="K538" s="63" t="s">
        <v>21</v>
      </c>
      <c r="L538" s="63">
        <v>24.058</v>
      </c>
      <c r="M538" s="63">
        <v>3.4998999999999998</v>
      </c>
      <c r="N538" s="63">
        <v>28.039000000000001</v>
      </c>
      <c r="O538" s="63">
        <v>3.4599000000000002</v>
      </c>
    </row>
    <row r="539" spans="2:15" x14ac:dyDescent="0.25">
      <c r="B539" s="63" t="str">
        <f t="shared" si="8"/>
        <v>ACVmeas110050</v>
      </c>
      <c r="C539" s="63" t="s">
        <v>812</v>
      </c>
      <c r="D539" s="63">
        <v>100</v>
      </c>
      <c r="E539" s="63">
        <v>1000</v>
      </c>
      <c r="F539" s="63">
        <v>1</v>
      </c>
      <c r="G539" s="63" t="s">
        <v>16</v>
      </c>
      <c r="H539" s="63" t="s">
        <v>14</v>
      </c>
      <c r="I539" s="63">
        <v>50</v>
      </c>
      <c r="J539" s="63">
        <v>100</v>
      </c>
      <c r="K539" s="63" t="s">
        <v>21</v>
      </c>
      <c r="L539" s="63">
        <v>368.98</v>
      </c>
      <c r="M539" s="63">
        <v>3.1659999999999999</v>
      </c>
      <c r="N539" s="63">
        <v>368.87</v>
      </c>
      <c r="O539" s="63">
        <v>3.1661000000000001</v>
      </c>
    </row>
    <row r="540" spans="2:15" x14ac:dyDescent="0.25">
      <c r="B540" s="63" t="str">
        <f t="shared" si="8"/>
        <v>ACVmeas1010050</v>
      </c>
      <c r="C540" s="63" t="s">
        <v>812</v>
      </c>
      <c r="D540" s="63">
        <v>100</v>
      </c>
      <c r="E540" s="63">
        <v>1000</v>
      </c>
      <c r="F540" s="63">
        <v>10</v>
      </c>
      <c r="G540" s="63" t="s">
        <v>16</v>
      </c>
      <c r="H540" s="63" t="s">
        <v>14</v>
      </c>
      <c r="I540" s="63">
        <v>50</v>
      </c>
      <c r="J540" s="63">
        <v>100</v>
      </c>
      <c r="K540" s="63" t="s">
        <v>21</v>
      </c>
      <c r="L540" s="63">
        <v>5678.8</v>
      </c>
      <c r="M540" s="63">
        <v>1.0664</v>
      </c>
      <c r="N540" s="63">
        <v>5678.7000000000007</v>
      </c>
      <c r="O540" s="63">
        <v>1.0664</v>
      </c>
    </row>
    <row r="541" spans="2:15" x14ac:dyDescent="0.25">
      <c r="B541" s="63" t="str">
        <f t="shared" si="8"/>
        <v>ACV0.000000100.001</v>
      </c>
      <c r="C541" s="63" t="s">
        <v>19</v>
      </c>
      <c r="D541" s="63">
        <v>0</v>
      </c>
      <c r="E541" s="63">
        <v>0.01</v>
      </c>
      <c r="F541" s="63">
        <v>1.0000000000000001E-7</v>
      </c>
      <c r="G541" s="63" t="s">
        <v>16</v>
      </c>
      <c r="H541" s="63" t="s">
        <v>15</v>
      </c>
      <c r="I541" s="63">
        <v>1E-3</v>
      </c>
      <c r="J541" s="63">
        <v>0.04</v>
      </c>
      <c r="K541" s="63" t="s">
        <v>21</v>
      </c>
      <c r="L541" s="63">
        <v>3.6</v>
      </c>
      <c r="M541" s="63">
        <v>340</v>
      </c>
      <c r="N541" s="63">
        <v>3.5358000000000001</v>
      </c>
      <c r="O541" s="63">
        <v>343.43</v>
      </c>
    </row>
    <row r="542" spans="2:15" x14ac:dyDescent="0.25">
      <c r="B542" s="63" t="str">
        <f t="shared" si="8"/>
        <v>ACV0.00000100.001</v>
      </c>
      <c r="C542" s="63" t="s">
        <v>19</v>
      </c>
      <c r="D542" s="63">
        <v>0</v>
      </c>
      <c r="E542" s="63">
        <v>0.01</v>
      </c>
      <c r="F542" s="63">
        <v>9.9999999999999995E-7</v>
      </c>
      <c r="G542" s="63" t="s">
        <v>16</v>
      </c>
      <c r="H542" s="63" t="s">
        <v>15</v>
      </c>
      <c r="I542" s="63">
        <v>1E-3</v>
      </c>
      <c r="J542" s="63">
        <v>0.04</v>
      </c>
      <c r="K542" s="63" t="s">
        <v>21</v>
      </c>
      <c r="L542" s="63">
        <v>3.6</v>
      </c>
      <c r="M542" s="63">
        <v>340</v>
      </c>
      <c r="N542" s="63">
        <v>3.5820000000000003</v>
      </c>
      <c r="O542" s="63">
        <v>341.18</v>
      </c>
    </row>
    <row r="543" spans="2:15" x14ac:dyDescent="0.25">
      <c r="B543" s="63" t="str">
        <f t="shared" ref="B543:B606" si="9">CONCATENATE(C543,F543,D543,I543)</f>
        <v>ACV0.0000100.001</v>
      </c>
      <c r="C543" s="63" t="s">
        <v>19</v>
      </c>
      <c r="D543" s="63">
        <v>0</v>
      </c>
      <c r="E543" s="63">
        <v>0.01</v>
      </c>
      <c r="F543" s="63">
        <v>1.0000000000000001E-5</v>
      </c>
      <c r="G543" s="63" t="s">
        <v>16</v>
      </c>
      <c r="H543" s="63" t="s">
        <v>15</v>
      </c>
      <c r="I543" s="63">
        <v>1E-3</v>
      </c>
      <c r="J543" s="63">
        <v>0.04</v>
      </c>
      <c r="K543" s="63" t="s">
        <v>21</v>
      </c>
      <c r="L543" s="63">
        <v>6.7661999999999995</v>
      </c>
      <c r="M543" s="63">
        <v>228.75</v>
      </c>
      <c r="N543" s="63">
        <v>6.7650999999999994</v>
      </c>
      <c r="O543" s="63">
        <v>228.55</v>
      </c>
    </row>
    <row r="544" spans="2:15" x14ac:dyDescent="0.25">
      <c r="B544" s="63" t="str">
        <f t="shared" si="9"/>
        <v>ACV0.000100.001</v>
      </c>
      <c r="C544" s="63" t="s">
        <v>19</v>
      </c>
      <c r="D544" s="63">
        <v>0</v>
      </c>
      <c r="E544" s="63">
        <v>0.01</v>
      </c>
      <c r="F544" s="63">
        <v>1E-4</v>
      </c>
      <c r="G544" s="63" t="s">
        <v>16</v>
      </c>
      <c r="H544" s="63" t="s">
        <v>15</v>
      </c>
      <c r="I544" s="63">
        <v>1E-3</v>
      </c>
      <c r="J544" s="63">
        <v>0.04</v>
      </c>
      <c r="K544" s="63" t="s">
        <v>21</v>
      </c>
      <c r="L544" s="63">
        <v>57.842999999999996</v>
      </c>
      <c r="M544" s="63">
        <v>31.346</v>
      </c>
      <c r="N544" s="63">
        <v>57.842999999999996</v>
      </c>
      <c r="O544" s="63">
        <v>31.206</v>
      </c>
    </row>
    <row r="545" spans="2:15" x14ac:dyDescent="0.25">
      <c r="B545" s="63" t="str">
        <f t="shared" si="9"/>
        <v>ACV0.00100.001</v>
      </c>
      <c r="C545" s="63" t="s">
        <v>19</v>
      </c>
      <c r="D545" s="63">
        <v>0</v>
      </c>
      <c r="E545" s="63">
        <v>0.01</v>
      </c>
      <c r="F545" s="63">
        <v>1E-3</v>
      </c>
      <c r="G545" s="63" t="s">
        <v>16</v>
      </c>
      <c r="H545" s="63" t="s">
        <v>15</v>
      </c>
      <c r="I545" s="63">
        <v>1E-3</v>
      </c>
      <c r="J545" s="63">
        <v>0.04</v>
      </c>
      <c r="K545" s="63" t="s">
        <v>21</v>
      </c>
      <c r="L545" s="63">
        <v>577.37</v>
      </c>
      <c r="M545" s="63">
        <v>3.1911999999999998</v>
      </c>
      <c r="N545" s="63">
        <v>577.37</v>
      </c>
      <c r="O545" s="63">
        <v>3.1346999999999996</v>
      </c>
    </row>
    <row r="546" spans="2:15" x14ac:dyDescent="0.25">
      <c r="B546" s="63" t="str">
        <f t="shared" si="9"/>
        <v>ACV0.0100.001</v>
      </c>
      <c r="C546" s="63" t="s">
        <v>19</v>
      </c>
      <c r="D546" s="63">
        <v>0</v>
      </c>
      <c r="E546" s="63">
        <v>0.01</v>
      </c>
      <c r="F546" s="63">
        <v>0.01</v>
      </c>
      <c r="G546" s="63" t="s">
        <v>16</v>
      </c>
      <c r="H546" s="63" t="s">
        <v>15</v>
      </c>
      <c r="I546" s="63">
        <v>1E-3</v>
      </c>
      <c r="J546" s="63">
        <v>0.04</v>
      </c>
      <c r="K546" s="63" t="s">
        <v>21</v>
      </c>
      <c r="L546" s="63">
        <v>5773.6</v>
      </c>
      <c r="M546" s="63">
        <v>0.33606000000000003</v>
      </c>
      <c r="N546" s="63">
        <v>5773.6</v>
      </c>
      <c r="O546" s="63">
        <v>0.31348999999999999</v>
      </c>
    </row>
    <row r="547" spans="2:15" x14ac:dyDescent="0.25">
      <c r="B547" s="63" t="str">
        <f t="shared" si="9"/>
        <v>ACV0.000000100.04</v>
      </c>
      <c r="C547" s="63" t="s">
        <v>19</v>
      </c>
      <c r="D547" s="63">
        <v>0</v>
      </c>
      <c r="E547" s="63">
        <v>0.01</v>
      </c>
      <c r="F547" s="63">
        <v>1.0000000000000001E-7</v>
      </c>
      <c r="G547" s="63" t="s">
        <v>16</v>
      </c>
      <c r="H547" s="63" t="s">
        <v>15</v>
      </c>
      <c r="I547" s="63">
        <v>0.04</v>
      </c>
      <c r="J547" s="63">
        <v>1</v>
      </c>
      <c r="K547" s="63" t="s">
        <v>21</v>
      </c>
      <c r="L547" s="63">
        <v>1.5</v>
      </c>
      <c r="M547" s="63">
        <v>220</v>
      </c>
      <c r="N547" s="63">
        <v>1.4547000000000001</v>
      </c>
      <c r="O547" s="63">
        <v>220.78</v>
      </c>
    </row>
    <row r="548" spans="2:15" x14ac:dyDescent="0.25">
      <c r="B548" s="63" t="str">
        <f t="shared" si="9"/>
        <v>ACV0.00000100.04</v>
      </c>
      <c r="C548" s="63" t="s">
        <v>19</v>
      </c>
      <c r="D548" s="63">
        <v>0</v>
      </c>
      <c r="E548" s="63">
        <v>0.01</v>
      </c>
      <c r="F548" s="63">
        <v>9.9999999999999995E-7</v>
      </c>
      <c r="G548" s="63" t="s">
        <v>16</v>
      </c>
      <c r="H548" s="63" t="s">
        <v>15</v>
      </c>
      <c r="I548" s="63">
        <v>0.04</v>
      </c>
      <c r="J548" s="63">
        <v>1</v>
      </c>
      <c r="K548" s="63" t="s">
        <v>21</v>
      </c>
      <c r="L548" s="63">
        <v>1.5644</v>
      </c>
      <c r="M548" s="63">
        <v>214.48000000000002</v>
      </c>
      <c r="N548" s="63">
        <v>1.5631999999999999</v>
      </c>
      <c r="O548" s="63">
        <v>214.41</v>
      </c>
    </row>
    <row r="549" spans="2:15" x14ac:dyDescent="0.25">
      <c r="B549" s="63" t="str">
        <f t="shared" si="9"/>
        <v>ACV0.0000100.04</v>
      </c>
      <c r="C549" s="63" t="s">
        <v>19</v>
      </c>
      <c r="D549" s="63">
        <v>0</v>
      </c>
      <c r="E549" s="63">
        <v>0.01</v>
      </c>
      <c r="F549" s="63">
        <v>1.0000000000000001E-5</v>
      </c>
      <c r="G549" s="63" t="s">
        <v>16</v>
      </c>
      <c r="H549" s="63" t="s">
        <v>15</v>
      </c>
      <c r="I549" s="63">
        <v>0.04</v>
      </c>
      <c r="J549" s="63">
        <v>1</v>
      </c>
      <c r="K549" s="63" t="s">
        <v>21</v>
      </c>
      <c r="L549" s="63">
        <v>5.9514999999999993</v>
      </c>
      <c r="M549" s="63">
        <v>88.951999999999998</v>
      </c>
      <c r="N549" s="63">
        <v>5.9502999999999995</v>
      </c>
      <c r="O549" s="63">
        <v>88.67</v>
      </c>
    </row>
    <row r="550" spans="2:15" x14ac:dyDescent="0.25">
      <c r="B550" s="63" t="str">
        <f t="shared" si="9"/>
        <v>ACV0.000100.04</v>
      </c>
      <c r="C550" s="63" t="s">
        <v>19</v>
      </c>
      <c r="D550" s="63">
        <v>0</v>
      </c>
      <c r="E550" s="63">
        <v>0.01</v>
      </c>
      <c r="F550" s="63">
        <v>1E-4</v>
      </c>
      <c r="G550" s="63" t="s">
        <v>16</v>
      </c>
      <c r="H550" s="63" t="s">
        <v>15</v>
      </c>
      <c r="I550" s="63">
        <v>0.04</v>
      </c>
      <c r="J550" s="63">
        <v>1</v>
      </c>
      <c r="K550" s="63" t="s">
        <v>21</v>
      </c>
      <c r="L550" s="63">
        <v>57.753999999999998</v>
      </c>
      <c r="M550" s="63">
        <v>9.9553999999999991</v>
      </c>
      <c r="N550" s="63">
        <v>57.753</v>
      </c>
      <c r="O550" s="63">
        <v>9.8147000000000002</v>
      </c>
    </row>
    <row r="551" spans="2:15" x14ac:dyDescent="0.25">
      <c r="B551" s="63" t="str">
        <f t="shared" si="9"/>
        <v>ACV0.00100.04</v>
      </c>
      <c r="C551" s="63" t="s">
        <v>19</v>
      </c>
      <c r="D551" s="63">
        <v>0</v>
      </c>
      <c r="E551" s="63">
        <v>0.01</v>
      </c>
      <c r="F551" s="63">
        <v>1E-3</v>
      </c>
      <c r="G551" s="63" t="s">
        <v>16</v>
      </c>
      <c r="H551" s="63" t="s">
        <v>15</v>
      </c>
      <c r="I551" s="63">
        <v>0.04</v>
      </c>
      <c r="J551" s="63">
        <v>1</v>
      </c>
      <c r="K551" s="63" t="s">
        <v>21</v>
      </c>
      <c r="L551" s="63">
        <v>577.36</v>
      </c>
      <c r="M551" s="63">
        <v>1.0389999999999999</v>
      </c>
      <c r="N551" s="63">
        <v>577.36</v>
      </c>
      <c r="O551" s="63">
        <v>0.98259999999999992</v>
      </c>
    </row>
    <row r="552" spans="2:15" x14ac:dyDescent="0.25">
      <c r="B552" s="63" t="str">
        <f t="shared" si="9"/>
        <v>ACV0.0100.04</v>
      </c>
      <c r="C552" s="63" t="s">
        <v>19</v>
      </c>
      <c r="D552" s="63">
        <v>0</v>
      </c>
      <c r="E552" s="63">
        <v>0.01</v>
      </c>
      <c r="F552" s="63">
        <v>0.01</v>
      </c>
      <c r="G552" s="63" t="s">
        <v>16</v>
      </c>
      <c r="H552" s="63" t="s">
        <v>15</v>
      </c>
      <c r="I552" s="63">
        <v>0.04</v>
      </c>
      <c r="J552" s="63">
        <v>1</v>
      </c>
      <c r="K552" s="63" t="s">
        <v>21</v>
      </c>
      <c r="L552" s="63">
        <v>5773.6</v>
      </c>
      <c r="M552" s="63">
        <v>0.12082999999999999</v>
      </c>
      <c r="N552" s="63">
        <v>5773.6</v>
      </c>
      <c r="O552" s="63">
        <v>9.8261000000000001E-2</v>
      </c>
    </row>
    <row r="553" spans="2:15" x14ac:dyDescent="0.25">
      <c r="B553" s="63" t="str">
        <f t="shared" si="9"/>
        <v>ACV0.000000101</v>
      </c>
      <c r="C553" s="63" t="s">
        <v>19</v>
      </c>
      <c r="D553" s="63">
        <v>0</v>
      </c>
      <c r="E553" s="63">
        <v>0.01</v>
      </c>
      <c r="F553" s="63">
        <v>1.0000000000000001E-7</v>
      </c>
      <c r="G553" s="63" t="s">
        <v>16</v>
      </c>
      <c r="H553" s="63" t="s">
        <v>15</v>
      </c>
      <c r="I553" s="63">
        <v>1</v>
      </c>
      <c r="J553" s="63">
        <v>20</v>
      </c>
      <c r="K553" s="63" t="s">
        <v>21</v>
      </c>
      <c r="L553" s="63">
        <v>1.7</v>
      </c>
      <c r="M553" s="63">
        <v>330</v>
      </c>
      <c r="N553" s="63">
        <v>1.6224000000000001</v>
      </c>
      <c r="O553" s="63">
        <v>325.82</v>
      </c>
    </row>
    <row r="554" spans="2:15" x14ac:dyDescent="0.25">
      <c r="B554" s="63" t="str">
        <f t="shared" si="9"/>
        <v>ACV0.00000101</v>
      </c>
      <c r="C554" s="63" t="s">
        <v>19</v>
      </c>
      <c r="D554" s="63">
        <v>0</v>
      </c>
      <c r="E554" s="63">
        <v>0.01</v>
      </c>
      <c r="F554" s="63">
        <v>9.9999999999999995E-7</v>
      </c>
      <c r="G554" s="63" t="s">
        <v>16</v>
      </c>
      <c r="H554" s="63" t="s">
        <v>15</v>
      </c>
      <c r="I554" s="63">
        <v>1</v>
      </c>
      <c r="J554" s="63">
        <v>20</v>
      </c>
      <c r="K554" s="63" t="s">
        <v>21</v>
      </c>
      <c r="L554" s="63">
        <v>1.7202</v>
      </c>
      <c r="M554" s="63">
        <v>327.99</v>
      </c>
      <c r="N554" s="63">
        <v>1.72</v>
      </c>
      <c r="O554" s="63">
        <v>319.43</v>
      </c>
    </row>
    <row r="555" spans="2:15" x14ac:dyDescent="0.25">
      <c r="B555" s="63" t="str">
        <f t="shared" si="9"/>
        <v>ACV0.0000101</v>
      </c>
      <c r="C555" s="63" t="s">
        <v>19</v>
      </c>
      <c r="D555" s="63">
        <v>0</v>
      </c>
      <c r="E555" s="63">
        <v>0.01</v>
      </c>
      <c r="F555" s="63">
        <v>1.0000000000000001E-5</v>
      </c>
      <c r="G555" s="63" t="s">
        <v>16</v>
      </c>
      <c r="H555" s="63" t="s">
        <v>15</v>
      </c>
      <c r="I555" s="63">
        <v>1</v>
      </c>
      <c r="J555" s="63">
        <v>20</v>
      </c>
      <c r="K555" s="63" t="s">
        <v>21</v>
      </c>
      <c r="L555" s="63">
        <v>5.9912999999999998</v>
      </c>
      <c r="M555" s="63">
        <v>157.22</v>
      </c>
      <c r="N555" s="63">
        <v>5.9901</v>
      </c>
      <c r="O555" s="63">
        <v>156.97</v>
      </c>
    </row>
    <row r="556" spans="2:15" x14ac:dyDescent="0.25">
      <c r="B556" s="63" t="str">
        <f t="shared" si="9"/>
        <v>ACV0.000101</v>
      </c>
      <c r="C556" s="63" t="s">
        <v>19</v>
      </c>
      <c r="D556" s="63">
        <v>0</v>
      </c>
      <c r="E556" s="63">
        <v>0.01</v>
      </c>
      <c r="F556" s="63">
        <v>1E-4</v>
      </c>
      <c r="G556" s="63" t="s">
        <v>16</v>
      </c>
      <c r="H556" s="63" t="s">
        <v>15</v>
      </c>
      <c r="I556" s="63">
        <v>1</v>
      </c>
      <c r="J556" s="63">
        <v>20</v>
      </c>
      <c r="K556" s="63" t="s">
        <v>21</v>
      </c>
      <c r="L556" s="63">
        <v>57.757999999999996</v>
      </c>
      <c r="M556" s="63">
        <v>18.544999999999998</v>
      </c>
      <c r="N556" s="63">
        <v>57.756999999999998</v>
      </c>
      <c r="O556" s="63">
        <v>18.405000000000001</v>
      </c>
    </row>
    <row r="557" spans="2:15" x14ac:dyDescent="0.25">
      <c r="B557" s="63" t="str">
        <f t="shared" si="9"/>
        <v>ACV0.00101</v>
      </c>
      <c r="C557" s="63" t="s">
        <v>19</v>
      </c>
      <c r="D557" s="63">
        <v>0</v>
      </c>
      <c r="E557" s="63">
        <v>0.01</v>
      </c>
      <c r="F557" s="63">
        <v>1E-3</v>
      </c>
      <c r="G557" s="63" t="s">
        <v>16</v>
      </c>
      <c r="H557" s="63" t="s">
        <v>15</v>
      </c>
      <c r="I557" s="63">
        <v>1</v>
      </c>
      <c r="J557" s="63">
        <v>20</v>
      </c>
      <c r="K557" s="63" t="s">
        <v>21</v>
      </c>
      <c r="L557" s="63">
        <v>577.36</v>
      </c>
      <c r="M557" s="63">
        <v>1.9005000000000001</v>
      </c>
      <c r="N557" s="63">
        <v>577.36</v>
      </c>
      <c r="O557" s="63">
        <v>1.8441000000000001</v>
      </c>
    </row>
    <row r="558" spans="2:15" x14ac:dyDescent="0.25">
      <c r="B558" s="63" t="str">
        <f t="shared" si="9"/>
        <v>ACV0.0101</v>
      </c>
      <c r="C558" s="63" t="s">
        <v>19</v>
      </c>
      <c r="D558" s="63">
        <v>0</v>
      </c>
      <c r="E558" s="63">
        <v>0.01</v>
      </c>
      <c r="F558" s="63">
        <v>0.01</v>
      </c>
      <c r="G558" s="63" t="s">
        <v>16</v>
      </c>
      <c r="H558" s="63" t="s">
        <v>15</v>
      </c>
      <c r="I558" s="63">
        <v>1</v>
      </c>
      <c r="J558" s="63">
        <v>20</v>
      </c>
      <c r="K558" s="63" t="s">
        <v>21</v>
      </c>
      <c r="L558" s="63">
        <v>5773.6</v>
      </c>
      <c r="M558" s="63">
        <v>0.20698</v>
      </c>
      <c r="N558" s="63">
        <v>5773.6</v>
      </c>
      <c r="O558" s="63">
        <v>0.18441000000000002</v>
      </c>
    </row>
    <row r="559" spans="2:15" x14ac:dyDescent="0.25">
      <c r="B559" s="63" t="str">
        <f t="shared" si="9"/>
        <v>ACV0.0000001020</v>
      </c>
      <c r="C559" s="63" t="s">
        <v>19</v>
      </c>
      <c r="D559" s="63">
        <v>0</v>
      </c>
      <c r="E559" s="63">
        <v>0.01</v>
      </c>
      <c r="F559" s="63">
        <v>1.0000000000000001E-7</v>
      </c>
      <c r="G559" s="63" t="s">
        <v>16</v>
      </c>
      <c r="H559" s="63" t="s">
        <v>15</v>
      </c>
      <c r="I559" s="63">
        <v>20</v>
      </c>
      <c r="J559" s="63">
        <v>50</v>
      </c>
      <c r="K559" s="63" t="s">
        <v>21</v>
      </c>
      <c r="L559" s="63">
        <v>1.9</v>
      </c>
      <c r="M559" s="63">
        <v>1100</v>
      </c>
      <c r="N559" s="63">
        <v>1.6569</v>
      </c>
      <c r="O559" s="63">
        <v>1123.5</v>
      </c>
    </row>
    <row r="560" spans="2:15" x14ac:dyDescent="0.25">
      <c r="B560" s="63" t="str">
        <f t="shared" si="9"/>
        <v>ACV0.000001020</v>
      </c>
      <c r="C560" s="63" t="s">
        <v>19</v>
      </c>
      <c r="D560" s="63">
        <v>0</v>
      </c>
      <c r="E560" s="63">
        <v>0.01</v>
      </c>
      <c r="F560" s="63">
        <v>9.9999999999999995E-7</v>
      </c>
      <c r="G560" s="63" t="s">
        <v>16</v>
      </c>
      <c r="H560" s="63" t="s">
        <v>15</v>
      </c>
      <c r="I560" s="63">
        <v>20</v>
      </c>
      <c r="J560" s="63">
        <v>50</v>
      </c>
      <c r="K560" s="63" t="s">
        <v>21</v>
      </c>
      <c r="L560" s="63">
        <v>1.9</v>
      </c>
      <c r="M560" s="63">
        <v>1100.5999999999999</v>
      </c>
      <c r="N560" s="63">
        <v>1.7486999999999999</v>
      </c>
      <c r="O560" s="63">
        <v>1115.5999999999999</v>
      </c>
    </row>
    <row r="561" spans="2:15" x14ac:dyDescent="0.25">
      <c r="B561" s="63" t="str">
        <f t="shared" si="9"/>
        <v>ACV0.00001020</v>
      </c>
      <c r="C561" s="63" t="s">
        <v>19</v>
      </c>
      <c r="D561" s="63">
        <v>0</v>
      </c>
      <c r="E561" s="63">
        <v>0.01</v>
      </c>
      <c r="F561" s="63">
        <v>1.0000000000000001E-5</v>
      </c>
      <c r="G561" s="63" t="s">
        <v>16</v>
      </c>
      <c r="H561" s="63" t="s">
        <v>15</v>
      </c>
      <c r="I561" s="63">
        <v>20</v>
      </c>
      <c r="J561" s="63">
        <v>50</v>
      </c>
      <c r="K561" s="63" t="s">
        <v>21</v>
      </c>
      <c r="L561" s="63">
        <v>5.9596999999999998</v>
      </c>
      <c r="M561" s="63">
        <v>816.89</v>
      </c>
      <c r="N561" s="63">
        <v>5.9565000000000001</v>
      </c>
      <c r="O561" s="63">
        <v>816.91000000000008</v>
      </c>
    </row>
    <row r="562" spans="2:15" x14ac:dyDescent="0.25">
      <c r="B562" s="63" t="str">
        <f t="shared" si="9"/>
        <v>ACV0.0001020</v>
      </c>
      <c r="C562" s="63" t="s">
        <v>19</v>
      </c>
      <c r="D562" s="63">
        <v>0</v>
      </c>
      <c r="E562" s="63">
        <v>0.01</v>
      </c>
      <c r="F562" s="63">
        <v>1E-4</v>
      </c>
      <c r="G562" s="63" t="s">
        <v>16</v>
      </c>
      <c r="H562" s="63" t="s">
        <v>15</v>
      </c>
      <c r="I562" s="63">
        <v>20</v>
      </c>
      <c r="J562" s="63">
        <v>50</v>
      </c>
      <c r="K562" s="63" t="s">
        <v>21</v>
      </c>
      <c r="L562" s="63">
        <v>57.75</v>
      </c>
      <c r="M562" s="63">
        <v>141.04</v>
      </c>
      <c r="N562" s="63">
        <v>57.748999999999995</v>
      </c>
      <c r="O562" s="63">
        <v>140.88</v>
      </c>
    </row>
    <row r="563" spans="2:15" x14ac:dyDescent="0.25">
      <c r="B563" s="63" t="str">
        <f t="shared" si="9"/>
        <v>ACV0.001020</v>
      </c>
      <c r="C563" s="63" t="s">
        <v>19</v>
      </c>
      <c r="D563" s="63">
        <v>0</v>
      </c>
      <c r="E563" s="63">
        <v>0.01</v>
      </c>
      <c r="F563" s="63">
        <v>1E-3</v>
      </c>
      <c r="G563" s="63" t="s">
        <v>16</v>
      </c>
      <c r="H563" s="63" t="s">
        <v>15</v>
      </c>
      <c r="I563" s="63">
        <v>20</v>
      </c>
      <c r="J563" s="63">
        <v>50</v>
      </c>
      <c r="K563" s="63" t="s">
        <v>21</v>
      </c>
      <c r="L563" s="63">
        <v>577.36</v>
      </c>
      <c r="M563" s="63">
        <v>14.328000000000001</v>
      </c>
      <c r="N563" s="63">
        <v>577.36</v>
      </c>
      <c r="O563" s="63">
        <v>14.263</v>
      </c>
    </row>
    <row r="564" spans="2:15" x14ac:dyDescent="0.25">
      <c r="B564" s="63" t="str">
        <f t="shared" si="9"/>
        <v>ACV0.01020</v>
      </c>
      <c r="C564" s="63" t="s">
        <v>19</v>
      </c>
      <c r="D564" s="63">
        <v>0</v>
      </c>
      <c r="E564" s="63">
        <v>0.01</v>
      </c>
      <c r="F564" s="63">
        <v>0.01</v>
      </c>
      <c r="G564" s="63" t="s">
        <v>16</v>
      </c>
      <c r="H564" s="63" t="s">
        <v>15</v>
      </c>
      <c r="I564" s="63">
        <v>20</v>
      </c>
      <c r="J564" s="63">
        <v>50</v>
      </c>
      <c r="K564" s="63" t="s">
        <v>21</v>
      </c>
      <c r="L564" s="63">
        <v>5773.6</v>
      </c>
      <c r="M564" s="63">
        <v>1.4523999999999999</v>
      </c>
      <c r="N564" s="63">
        <v>5773.6</v>
      </c>
      <c r="O564" s="63">
        <v>1.4265000000000001</v>
      </c>
    </row>
    <row r="565" spans="2:15" x14ac:dyDescent="0.25">
      <c r="B565" s="63" t="str">
        <f t="shared" si="9"/>
        <v>ACV0.0000001050</v>
      </c>
      <c r="C565" s="63" t="s">
        <v>19</v>
      </c>
      <c r="D565" s="63">
        <v>0</v>
      </c>
      <c r="E565" s="63">
        <v>0.01</v>
      </c>
      <c r="F565" s="63">
        <v>1.0000000000000001E-7</v>
      </c>
      <c r="G565" s="63" t="s">
        <v>16</v>
      </c>
      <c r="H565" s="63" t="s">
        <v>15</v>
      </c>
      <c r="I565" s="63">
        <v>50</v>
      </c>
      <c r="J565" s="63">
        <v>100</v>
      </c>
      <c r="K565" s="63" t="s">
        <v>21</v>
      </c>
      <c r="L565" s="63">
        <v>2.1</v>
      </c>
      <c r="M565" s="63">
        <v>5700</v>
      </c>
      <c r="N565" s="63">
        <v>1.6578999999999999</v>
      </c>
      <c r="O565" s="63">
        <v>5737.3</v>
      </c>
    </row>
    <row r="566" spans="2:15" x14ac:dyDescent="0.25">
      <c r="B566" s="63" t="str">
        <f t="shared" si="9"/>
        <v>ACV0.000001050</v>
      </c>
      <c r="C566" s="63" t="s">
        <v>19</v>
      </c>
      <c r="D566" s="63">
        <v>0</v>
      </c>
      <c r="E566" s="63">
        <v>0.01</v>
      </c>
      <c r="F566" s="63">
        <v>9.9999999999999995E-7</v>
      </c>
      <c r="G566" s="63" t="s">
        <v>16</v>
      </c>
      <c r="H566" s="63" t="s">
        <v>15</v>
      </c>
      <c r="I566" s="63">
        <v>50</v>
      </c>
      <c r="J566" s="63">
        <v>100</v>
      </c>
      <c r="K566" s="63" t="s">
        <v>21</v>
      </c>
      <c r="L566" s="63">
        <v>2.1</v>
      </c>
      <c r="M566" s="63">
        <v>5700</v>
      </c>
      <c r="N566" s="63">
        <v>1.7311000000000001</v>
      </c>
      <c r="O566" s="63">
        <v>5730.2999999999993</v>
      </c>
    </row>
    <row r="567" spans="2:15" x14ac:dyDescent="0.25">
      <c r="B567" s="63" t="str">
        <f t="shared" si="9"/>
        <v>ACV0.00001050</v>
      </c>
      <c r="C567" s="63" t="s">
        <v>19</v>
      </c>
      <c r="D567" s="63">
        <v>0</v>
      </c>
      <c r="E567" s="63">
        <v>0.01</v>
      </c>
      <c r="F567" s="63">
        <v>1.0000000000000001E-5</v>
      </c>
      <c r="G567" s="63" t="s">
        <v>16</v>
      </c>
      <c r="H567" s="63" t="s">
        <v>15</v>
      </c>
      <c r="I567" s="63">
        <v>50</v>
      </c>
      <c r="J567" s="63">
        <v>100</v>
      </c>
      <c r="K567" s="63" t="s">
        <v>21</v>
      </c>
      <c r="L567" s="63">
        <v>5.6597</v>
      </c>
      <c r="M567" s="63">
        <v>5365.5999999999995</v>
      </c>
      <c r="N567" s="63">
        <v>5.6528999999999998</v>
      </c>
      <c r="O567" s="63">
        <v>5366</v>
      </c>
    </row>
    <row r="568" spans="2:15" x14ac:dyDescent="0.25">
      <c r="B568" s="63" t="str">
        <f t="shared" si="9"/>
        <v>ACV0.0001050</v>
      </c>
      <c r="C568" s="63" t="s">
        <v>19</v>
      </c>
      <c r="D568" s="63">
        <v>0</v>
      </c>
      <c r="E568" s="63">
        <v>0.01</v>
      </c>
      <c r="F568" s="63">
        <v>1E-4</v>
      </c>
      <c r="G568" s="63" t="s">
        <v>16</v>
      </c>
      <c r="H568" s="63" t="s">
        <v>15</v>
      </c>
      <c r="I568" s="63">
        <v>50</v>
      </c>
      <c r="J568" s="63">
        <v>100</v>
      </c>
      <c r="K568" s="63" t="s">
        <v>21</v>
      </c>
      <c r="L568" s="63">
        <v>57.530999999999999</v>
      </c>
      <c r="M568" s="63">
        <v>2504.9</v>
      </c>
      <c r="N568" s="63">
        <v>57.528999999999996</v>
      </c>
      <c r="O568" s="63">
        <v>2504.3000000000002</v>
      </c>
    </row>
    <row r="569" spans="2:15" x14ac:dyDescent="0.25">
      <c r="B569" s="63" t="str">
        <f t="shared" si="9"/>
        <v>ACV0.001050</v>
      </c>
      <c r="C569" s="63" t="s">
        <v>19</v>
      </c>
      <c r="D569" s="63">
        <v>0</v>
      </c>
      <c r="E569" s="63">
        <v>0.01</v>
      </c>
      <c r="F569" s="63">
        <v>1E-3</v>
      </c>
      <c r="G569" s="63" t="s">
        <v>16</v>
      </c>
      <c r="H569" s="63" t="s">
        <v>15</v>
      </c>
      <c r="I569" s="63">
        <v>50</v>
      </c>
      <c r="J569" s="63">
        <v>100</v>
      </c>
      <c r="K569" s="63" t="s">
        <v>21</v>
      </c>
      <c r="L569" s="63">
        <v>577.33000000000004</v>
      </c>
      <c r="M569" s="63">
        <v>303.94</v>
      </c>
      <c r="N569" s="63">
        <v>577.33000000000004</v>
      </c>
      <c r="O569" s="63">
        <v>303.59999999999997</v>
      </c>
    </row>
    <row r="570" spans="2:15" x14ac:dyDescent="0.25">
      <c r="B570" s="63" t="str">
        <f t="shared" si="9"/>
        <v>ACV0.01050</v>
      </c>
      <c r="C570" s="63" t="s">
        <v>19</v>
      </c>
      <c r="D570" s="63">
        <v>0</v>
      </c>
      <c r="E570" s="63">
        <v>0.01</v>
      </c>
      <c r="F570" s="63">
        <v>0.01</v>
      </c>
      <c r="G570" s="63" t="s">
        <v>16</v>
      </c>
      <c r="H570" s="63" t="s">
        <v>15</v>
      </c>
      <c r="I570" s="63">
        <v>50</v>
      </c>
      <c r="J570" s="63">
        <v>100</v>
      </c>
      <c r="K570" s="63" t="s">
        <v>21</v>
      </c>
      <c r="L570" s="63">
        <v>5773.6</v>
      </c>
      <c r="M570" s="63">
        <v>30.576000000000001</v>
      </c>
      <c r="N570" s="63">
        <v>5773.5</v>
      </c>
      <c r="O570" s="63">
        <v>30.437999999999999</v>
      </c>
    </row>
    <row r="571" spans="2:15" x14ac:dyDescent="0.25">
      <c r="B571" s="63" t="str">
        <f t="shared" si="9"/>
        <v>ACV0.00000010100</v>
      </c>
      <c r="C571" s="63" t="s">
        <v>19</v>
      </c>
      <c r="D571" s="63">
        <v>0</v>
      </c>
      <c r="E571" s="63">
        <v>0.01</v>
      </c>
      <c r="F571" s="63">
        <v>1.0000000000000001E-7</v>
      </c>
      <c r="G571" s="63" t="s">
        <v>16</v>
      </c>
      <c r="H571" s="63" t="s">
        <v>15</v>
      </c>
      <c r="I571" s="63">
        <v>100</v>
      </c>
      <c r="J571" s="63">
        <v>300</v>
      </c>
      <c r="K571" s="63" t="s">
        <v>21</v>
      </c>
      <c r="L571" s="63">
        <v>4.2</v>
      </c>
      <c r="M571" s="63">
        <v>46000</v>
      </c>
      <c r="N571" s="63">
        <v>2.5990000000000002</v>
      </c>
      <c r="O571" s="63">
        <v>46160</v>
      </c>
    </row>
    <row r="572" spans="2:15" x14ac:dyDescent="0.25">
      <c r="B572" s="63" t="str">
        <f t="shared" si="9"/>
        <v>ACV0.0000010100</v>
      </c>
      <c r="C572" s="63" t="s">
        <v>19</v>
      </c>
      <c r="D572" s="63">
        <v>0</v>
      </c>
      <c r="E572" s="63">
        <v>0.01</v>
      </c>
      <c r="F572" s="63">
        <v>9.9999999999999995E-7</v>
      </c>
      <c r="G572" s="63" t="s">
        <v>16</v>
      </c>
      <c r="H572" s="63" t="s">
        <v>15</v>
      </c>
      <c r="I572" s="63">
        <v>100</v>
      </c>
      <c r="J572" s="63">
        <v>300</v>
      </c>
      <c r="K572" s="63" t="s">
        <v>21</v>
      </c>
      <c r="L572" s="63">
        <v>4.2</v>
      </c>
      <c r="M572" s="63">
        <v>46000</v>
      </c>
      <c r="N572" s="63">
        <v>2.6212000000000004</v>
      </c>
      <c r="O572" s="63">
        <v>46158</v>
      </c>
    </row>
    <row r="573" spans="2:15" x14ac:dyDescent="0.25">
      <c r="B573" s="63" t="str">
        <f t="shared" si="9"/>
        <v>ACV0.000010100</v>
      </c>
      <c r="C573" s="63" t="s">
        <v>19</v>
      </c>
      <c r="D573" s="63">
        <v>0</v>
      </c>
      <c r="E573" s="63">
        <v>0.01</v>
      </c>
      <c r="F573" s="63">
        <v>1.0000000000000001E-5</v>
      </c>
      <c r="G573" s="63" t="s">
        <v>16</v>
      </c>
      <c r="H573" s="63" t="s">
        <v>15</v>
      </c>
      <c r="I573" s="63">
        <v>100</v>
      </c>
      <c r="J573" s="63">
        <v>300</v>
      </c>
      <c r="K573" s="63" t="s">
        <v>21</v>
      </c>
      <c r="L573" s="63">
        <v>4.6663999999999994</v>
      </c>
      <c r="M573" s="63">
        <v>45957</v>
      </c>
      <c r="N573" s="63">
        <v>4.6448999999999998</v>
      </c>
      <c r="O573" s="63">
        <v>45959</v>
      </c>
    </row>
    <row r="574" spans="2:15" x14ac:dyDescent="0.25">
      <c r="B574" s="63" t="str">
        <f t="shared" si="9"/>
        <v>ACV0.00010100</v>
      </c>
      <c r="C574" s="63" t="s">
        <v>19</v>
      </c>
      <c r="D574" s="63">
        <v>0</v>
      </c>
      <c r="E574" s="63">
        <v>0.01</v>
      </c>
      <c r="F574" s="63">
        <v>1E-4</v>
      </c>
      <c r="G574" s="63" t="s">
        <v>16</v>
      </c>
      <c r="H574" s="63" t="s">
        <v>15</v>
      </c>
      <c r="I574" s="63">
        <v>100</v>
      </c>
      <c r="J574" s="63">
        <v>300</v>
      </c>
      <c r="K574" s="63" t="s">
        <v>21</v>
      </c>
      <c r="L574" s="63">
        <v>54.061999999999998</v>
      </c>
      <c r="M574" s="63">
        <v>41372</v>
      </c>
      <c r="N574" s="63">
        <v>54.046999999999997</v>
      </c>
      <c r="O574" s="63">
        <v>41373</v>
      </c>
    </row>
    <row r="575" spans="2:15" x14ac:dyDescent="0.25">
      <c r="B575" s="63" t="str">
        <f t="shared" si="9"/>
        <v>ACV0.0010100</v>
      </c>
      <c r="C575" s="63" t="s">
        <v>19</v>
      </c>
      <c r="D575" s="63">
        <v>0</v>
      </c>
      <c r="E575" s="63">
        <v>0.01</v>
      </c>
      <c r="F575" s="63">
        <v>1E-3</v>
      </c>
      <c r="G575" s="63" t="s">
        <v>16</v>
      </c>
      <c r="H575" s="63" t="s">
        <v>15</v>
      </c>
      <c r="I575" s="63">
        <v>100</v>
      </c>
      <c r="J575" s="63">
        <v>300</v>
      </c>
      <c r="K575" s="63" t="s">
        <v>21</v>
      </c>
      <c r="L575" s="63">
        <v>575.75</v>
      </c>
      <c r="M575" s="63">
        <v>16509</v>
      </c>
      <c r="N575" s="63">
        <v>575.75</v>
      </c>
      <c r="O575" s="63">
        <v>16508</v>
      </c>
    </row>
    <row r="576" spans="2:15" x14ac:dyDescent="0.25">
      <c r="B576" s="63" t="str">
        <f t="shared" si="9"/>
        <v>ACV0.010100</v>
      </c>
      <c r="C576" s="63" t="s">
        <v>19</v>
      </c>
      <c r="D576" s="63">
        <v>0</v>
      </c>
      <c r="E576" s="63">
        <v>0.01</v>
      </c>
      <c r="F576" s="63">
        <v>0.01</v>
      </c>
      <c r="G576" s="63" t="s">
        <v>16</v>
      </c>
      <c r="H576" s="63" t="s">
        <v>15</v>
      </c>
      <c r="I576" s="63">
        <v>100</v>
      </c>
      <c r="J576" s="63">
        <v>300</v>
      </c>
      <c r="K576" s="63" t="s">
        <v>21</v>
      </c>
      <c r="L576" s="63">
        <v>5773.4000000000005</v>
      </c>
      <c r="M576" s="63">
        <v>1882</v>
      </c>
      <c r="N576" s="63">
        <v>5771.9000000000005</v>
      </c>
      <c r="O576" s="63">
        <v>1881.5</v>
      </c>
    </row>
    <row r="577" spans="2:15" x14ac:dyDescent="0.25">
      <c r="B577" s="63" t="str">
        <f t="shared" si="9"/>
        <v>ACV0.00000010300</v>
      </c>
      <c r="C577" s="63" t="s">
        <v>19</v>
      </c>
      <c r="D577" s="63">
        <v>0</v>
      </c>
      <c r="E577" s="63">
        <v>0.01</v>
      </c>
      <c r="F577" s="63">
        <v>1.0000000000000001E-7</v>
      </c>
      <c r="G577" s="63" t="s">
        <v>16</v>
      </c>
      <c r="H577" s="63" t="s">
        <v>15</v>
      </c>
      <c r="I577" s="63">
        <v>300</v>
      </c>
      <c r="J577" s="63">
        <v>1000</v>
      </c>
      <c r="K577" s="63" t="s">
        <v>21</v>
      </c>
      <c r="L577" s="63">
        <v>7.8</v>
      </c>
      <c r="M577" s="63">
        <v>46000</v>
      </c>
      <c r="N577" s="63">
        <v>5.9730999999999996</v>
      </c>
      <c r="O577" s="63">
        <v>46173</v>
      </c>
    </row>
    <row r="578" spans="2:15" x14ac:dyDescent="0.25">
      <c r="B578" s="63" t="str">
        <f t="shared" si="9"/>
        <v>ACV0.0000010300</v>
      </c>
      <c r="C578" s="63" t="s">
        <v>19</v>
      </c>
      <c r="D578" s="63">
        <v>0</v>
      </c>
      <c r="E578" s="63">
        <v>0.01</v>
      </c>
      <c r="F578" s="63">
        <v>9.9999999999999995E-7</v>
      </c>
      <c r="G578" s="63" t="s">
        <v>16</v>
      </c>
      <c r="H578" s="63" t="s">
        <v>15</v>
      </c>
      <c r="I578" s="63">
        <v>300</v>
      </c>
      <c r="J578" s="63">
        <v>1000</v>
      </c>
      <c r="K578" s="63" t="s">
        <v>21</v>
      </c>
      <c r="L578" s="63">
        <v>7.8</v>
      </c>
      <c r="M578" s="63">
        <v>46000</v>
      </c>
      <c r="N578" s="63">
        <v>5.9929999999999994</v>
      </c>
      <c r="O578" s="63">
        <v>46171</v>
      </c>
    </row>
    <row r="579" spans="2:15" x14ac:dyDescent="0.25">
      <c r="B579" s="63" t="str">
        <f t="shared" si="9"/>
        <v>ACV0.000010300</v>
      </c>
      <c r="C579" s="63" t="s">
        <v>19</v>
      </c>
      <c r="D579" s="63">
        <v>0</v>
      </c>
      <c r="E579" s="63">
        <v>0.01</v>
      </c>
      <c r="F579" s="63">
        <v>1.0000000000000001E-5</v>
      </c>
      <c r="G579" s="63" t="s">
        <v>16</v>
      </c>
      <c r="H579" s="63" t="s">
        <v>15</v>
      </c>
      <c r="I579" s="63">
        <v>300</v>
      </c>
      <c r="J579" s="63">
        <v>1000</v>
      </c>
      <c r="K579" s="63" t="s">
        <v>21</v>
      </c>
      <c r="L579" s="63">
        <v>7.8</v>
      </c>
      <c r="M579" s="63">
        <v>46000</v>
      </c>
      <c r="N579" s="63">
        <v>7.4589999999999996</v>
      </c>
      <c r="O579" s="63">
        <v>46028</v>
      </c>
    </row>
    <row r="580" spans="2:15" x14ac:dyDescent="0.25">
      <c r="B580" s="63" t="str">
        <f t="shared" si="9"/>
        <v>ACV0.00010300</v>
      </c>
      <c r="C580" s="63" t="s">
        <v>19</v>
      </c>
      <c r="D580" s="63">
        <v>0</v>
      </c>
      <c r="E580" s="63">
        <v>0.01</v>
      </c>
      <c r="F580" s="63">
        <v>1E-4</v>
      </c>
      <c r="G580" s="63" t="s">
        <v>16</v>
      </c>
      <c r="H580" s="63" t="s">
        <v>15</v>
      </c>
      <c r="I580" s="63">
        <v>300</v>
      </c>
      <c r="J580" s="63">
        <v>1000</v>
      </c>
      <c r="K580" s="63" t="s">
        <v>21</v>
      </c>
      <c r="L580" s="63">
        <v>54.542999999999999</v>
      </c>
      <c r="M580" s="63">
        <v>41672</v>
      </c>
      <c r="N580" s="63">
        <v>54.532999999999994</v>
      </c>
      <c r="O580" s="63">
        <v>41672</v>
      </c>
    </row>
    <row r="581" spans="2:15" x14ac:dyDescent="0.25">
      <c r="B581" s="63" t="str">
        <f t="shared" si="9"/>
        <v>ACV0.0010300</v>
      </c>
      <c r="C581" s="63" t="s">
        <v>19</v>
      </c>
      <c r="D581" s="63">
        <v>0</v>
      </c>
      <c r="E581" s="63">
        <v>0.01</v>
      </c>
      <c r="F581" s="63">
        <v>1E-3</v>
      </c>
      <c r="G581" s="63" t="s">
        <v>16</v>
      </c>
      <c r="H581" s="63" t="s">
        <v>15</v>
      </c>
      <c r="I581" s="63">
        <v>300</v>
      </c>
      <c r="J581" s="63">
        <v>1000</v>
      </c>
      <c r="K581" s="63" t="s">
        <v>21</v>
      </c>
      <c r="L581" s="63">
        <v>575.78</v>
      </c>
      <c r="M581" s="63">
        <v>16726</v>
      </c>
      <c r="N581" s="63">
        <v>575.78</v>
      </c>
      <c r="O581" s="63">
        <v>16725</v>
      </c>
    </row>
    <row r="582" spans="2:15" x14ac:dyDescent="0.25">
      <c r="B582" s="63" t="str">
        <f t="shared" si="9"/>
        <v>ACV0.010300</v>
      </c>
      <c r="C582" s="63" t="s">
        <v>19</v>
      </c>
      <c r="D582" s="63">
        <v>0</v>
      </c>
      <c r="E582" s="63">
        <v>0.01</v>
      </c>
      <c r="F582" s="63">
        <v>0.01</v>
      </c>
      <c r="G582" s="63" t="s">
        <v>16</v>
      </c>
      <c r="H582" s="63" t="s">
        <v>15</v>
      </c>
      <c r="I582" s="63">
        <v>300</v>
      </c>
      <c r="J582" s="63">
        <v>1000</v>
      </c>
      <c r="K582" s="63" t="s">
        <v>21</v>
      </c>
      <c r="L582" s="63">
        <v>5773.4000000000005</v>
      </c>
      <c r="M582" s="63">
        <v>1910</v>
      </c>
      <c r="N582" s="63">
        <v>5771.9000000000005</v>
      </c>
      <c r="O582" s="63">
        <v>1909.4</v>
      </c>
    </row>
    <row r="583" spans="2:15" x14ac:dyDescent="0.25">
      <c r="B583" s="63" t="str">
        <f t="shared" si="9"/>
        <v>ACV0.00000010.010.001</v>
      </c>
      <c r="C583" s="63" t="s">
        <v>19</v>
      </c>
      <c r="D583" s="63">
        <v>0.01</v>
      </c>
      <c r="E583" s="63">
        <v>0.1</v>
      </c>
      <c r="F583" s="63">
        <v>1.0000000000000001E-7</v>
      </c>
      <c r="G583" s="63" t="s">
        <v>16</v>
      </c>
      <c r="H583" s="63" t="s">
        <v>15</v>
      </c>
      <c r="I583" s="63">
        <v>1E-3</v>
      </c>
      <c r="J583" s="63">
        <v>0.04</v>
      </c>
      <c r="K583" s="63" t="s">
        <v>21</v>
      </c>
      <c r="L583" s="63">
        <v>4.7</v>
      </c>
      <c r="M583" s="63">
        <v>83</v>
      </c>
      <c r="N583" s="63">
        <v>4.6489000000000003</v>
      </c>
      <c r="O583" s="63">
        <v>83.16</v>
      </c>
    </row>
    <row r="584" spans="2:15" x14ac:dyDescent="0.25">
      <c r="B584" s="63" t="str">
        <f t="shared" si="9"/>
        <v>ACV0.0000010.010.001</v>
      </c>
      <c r="C584" s="63" t="s">
        <v>19</v>
      </c>
      <c r="D584" s="63">
        <v>0.01</v>
      </c>
      <c r="E584" s="63">
        <v>0.1</v>
      </c>
      <c r="F584" s="63">
        <v>9.9999999999999995E-7</v>
      </c>
      <c r="G584" s="63" t="s">
        <v>16</v>
      </c>
      <c r="H584" s="63" t="s">
        <v>15</v>
      </c>
      <c r="I584" s="63">
        <v>1E-3</v>
      </c>
      <c r="J584" s="63">
        <v>0.04</v>
      </c>
      <c r="K584" s="63" t="s">
        <v>21</v>
      </c>
      <c r="L584" s="63">
        <v>4.7</v>
      </c>
      <c r="M584" s="63">
        <v>83</v>
      </c>
      <c r="N584" s="63">
        <v>4.6807999999999996</v>
      </c>
      <c r="O584" s="63">
        <v>82.968000000000004</v>
      </c>
    </row>
    <row r="585" spans="2:15" x14ac:dyDescent="0.25">
      <c r="B585" s="63" t="str">
        <f t="shared" si="9"/>
        <v>ACV0.000010.010.001</v>
      </c>
      <c r="C585" s="63" t="s">
        <v>19</v>
      </c>
      <c r="D585" s="63">
        <v>0.01</v>
      </c>
      <c r="E585" s="63">
        <v>0.1</v>
      </c>
      <c r="F585" s="63">
        <v>1.0000000000000001E-5</v>
      </c>
      <c r="G585" s="63" t="s">
        <v>16</v>
      </c>
      <c r="H585" s="63" t="s">
        <v>15</v>
      </c>
      <c r="I585" s="63">
        <v>1E-3</v>
      </c>
      <c r="J585" s="63">
        <v>0.04</v>
      </c>
      <c r="K585" s="63" t="s">
        <v>21</v>
      </c>
      <c r="L585" s="63">
        <v>7.2686000000000002</v>
      </c>
      <c r="M585" s="63">
        <v>69.256</v>
      </c>
      <c r="N585" s="63">
        <v>7.2677999999999994</v>
      </c>
      <c r="O585" s="63">
        <v>69.244</v>
      </c>
    </row>
    <row r="586" spans="2:15" x14ac:dyDescent="0.25">
      <c r="B586" s="63" t="str">
        <f t="shared" si="9"/>
        <v>ACV0.00010.010.001</v>
      </c>
      <c r="C586" s="63" t="s">
        <v>19</v>
      </c>
      <c r="D586" s="63">
        <v>0.01</v>
      </c>
      <c r="E586" s="63">
        <v>0.1</v>
      </c>
      <c r="F586" s="63">
        <v>1E-4</v>
      </c>
      <c r="G586" s="63" t="s">
        <v>16</v>
      </c>
      <c r="H586" s="63" t="s">
        <v>15</v>
      </c>
      <c r="I586" s="63">
        <v>1E-3</v>
      </c>
      <c r="J586" s="63">
        <v>0.04</v>
      </c>
      <c r="K586" s="63" t="s">
        <v>21</v>
      </c>
      <c r="L586" s="63">
        <v>57.863999999999997</v>
      </c>
      <c r="M586" s="63">
        <v>13.107000000000001</v>
      </c>
      <c r="N586" s="63">
        <v>57.863999999999997</v>
      </c>
      <c r="O586" s="63">
        <v>13.091999999999999</v>
      </c>
    </row>
    <row r="587" spans="2:15" x14ac:dyDescent="0.25">
      <c r="B587" s="63" t="str">
        <f t="shared" si="9"/>
        <v>ACV0.0010.010.001</v>
      </c>
      <c r="C587" s="63" t="s">
        <v>19</v>
      </c>
      <c r="D587" s="63">
        <v>0.01</v>
      </c>
      <c r="E587" s="63">
        <v>0.1</v>
      </c>
      <c r="F587" s="63">
        <v>1E-3</v>
      </c>
      <c r="G587" s="63" t="s">
        <v>16</v>
      </c>
      <c r="H587" s="63" t="s">
        <v>15</v>
      </c>
      <c r="I587" s="63">
        <v>1E-3</v>
      </c>
      <c r="J587" s="63">
        <v>0.04</v>
      </c>
      <c r="K587" s="63" t="s">
        <v>21</v>
      </c>
      <c r="L587" s="63">
        <v>577.37</v>
      </c>
      <c r="M587" s="63">
        <v>1.3346</v>
      </c>
      <c r="N587" s="63">
        <v>577.37</v>
      </c>
      <c r="O587" s="63">
        <v>1.3282</v>
      </c>
    </row>
    <row r="588" spans="2:15" x14ac:dyDescent="0.25">
      <c r="B588" s="63" t="str">
        <f t="shared" si="9"/>
        <v>ACV0.010.010.001</v>
      </c>
      <c r="C588" s="63" t="s">
        <v>19</v>
      </c>
      <c r="D588" s="63">
        <v>0.01</v>
      </c>
      <c r="E588" s="63">
        <v>0.1</v>
      </c>
      <c r="F588" s="63">
        <v>0.01</v>
      </c>
      <c r="G588" s="63" t="s">
        <v>16</v>
      </c>
      <c r="H588" s="63" t="s">
        <v>15</v>
      </c>
      <c r="I588" s="63">
        <v>1E-3</v>
      </c>
      <c r="J588" s="63">
        <v>0.04</v>
      </c>
      <c r="K588" s="63" t="s">
        <v>21</v>
      </c>
      <c r="L588" s="63">
        <v>5773.6</v>
      </c>
      <c r="M588" s="63">
        <v>0.13538</v>
      </c>
      <c r="N588" s="63">
        <v>5773.5</v>
      </c>
      <c r="O588" s="63">
        <v>0.13284000000000001</v>
      </c>
    </row>
    <row r="589" spans="2:15" x14ac:dyDescent="0.25">
      <c r="B589" s="63" t="str">
        <f t="shared" si="9"/>
        <v>ACV0.00000010.010.04</v>
      </c>
      <c r="C589" s="63" t="s">
        <v>19</v>
      </c>
      <c r="D589" s="63">
        <v>0.01</v>
      </c>
      <c r="E589" s="63">
        <v>0.1</v>
      </c>
      <c r="F589" s="63">
        <v>1.0000000000000001E-7</v>
      </c>
      <c r="G589" s="63" t="s">
        <v>16</v>
      </c>
      <c r="H589" s="63" t="s">
        <v>15</v>
      </c>
      <c r="I589" s="63">
        <v>0.04</v>
      </c>
      <c r="J589" s="63">
        <v>1</v>
      </c>
      <c r="K589" s="63" t="s">
        <v>21</v>
      </c>
      <c r="L589" s="63">
        <v>2.5</v>
      </c>
      <c r="M589" s="63">
        <v>83</v>
      </c>
      <c r="N589" s="63">
        <v>2.3791000000000002</v>
      </c>
      <c r="O589" s="63">
        <v>83.332000000000008</v>
      </c>
    </row>
    <row r="590" spans="2:15" x14ac:dyDescent="0.25">
      <c r="B590" s="63" t="str">
        <f t="shared" si="9"/>
        <v>ACV0.0000010.010.04</v>
      </c>
      <c r="C590" s="63" t="s">
        <v>19</v>
      </c>
      <c r="D590" s="63">
        <v>0.01</v>
      </c>
      <c r="E590" s="63">
        <v>0.1</v>
      </c>
      <c r="F590" s="63">
        <v>9.9999999999999995E-7</v>
      </c>
      <c r="G590" s="63" t="s">
        <v>16</v>
      </c>
      <c r="H590" s="63" t="s">
        <v>15</v>
      </c>
      <c r="I590" s="63">
        <v>0.04</v>
      </c>
      <c r="J590" s="63">
        <v>1</v>
      </c>
      <c r="K590" s="63" t="s">
        <v>21</v>
      </c>
      <c r="L590" s="63">
        <v>2.5</v>
      </c>
      <c r="M590" s="63">
        <v>83</v>
      </c>
      <c r="N590" s="63">
        <v>2.4341000000000004</v>
      </c>
      <c r="O590" s="63">
        <v>82.936999999999998</v>
      </c>
    </row>
    <row r="591" spans="2:15" x14ac:dyDescent="0.25">
      <c r="B591" s="63" t="str">
        <f t="shared" si="9"/>
        <v>ACV0.000010.010.04</v>
      </c>
      <c r="C591" s="63" t="s">
        <v>19</v>
      </c>
      <c r="D591" s="63">
        <v>0.01</v>
      </c>
      <c r="E591" s="63">
        <v>0.1</v>
      </c>
      <c r="F591" s="63">
        <v>1.0000000000000001E-5</v>
      </c>
      <c r="G591" s="63" t="s">
        <v>16</v>
      </c>
      <c r="H591" s="63" t="s">
        <v>15</v>
      </c>
      <c r="I591" s="63">
        <v>0.04</v>
      </c>
      <c r="J591" s="63">
        <v>1</v>
      </c>
      <c r="K591" s="63" t="s">
        <v>21</v>
      </c>
      <c r="L591" s="63">
        <v>5.9897</v>
      </c>
      <c r="M591" s="63">
        <v>61.816000000000003</v>
      </c>
      <c r="N591" s="63">
        <v>5.9887999999999995</v>
      </c>
      <c r="O591" s="63">
        <v>61.802</v>
      </c>
    </row>
    <row r="592" spans="2:15" x14ac:dyDescent="0.25">
      <c r="B592" s="63" t="str">
        <f t="shared" si="9"/>
        <v>ACV0.00010.010.04</v>
      </c>
      <c r="C592" s="63" t="s">
        <v>19</v>
      </c>
      <c r="D592" s="63">
        <v>0.01</v>
      </c>
      <c r="E592" s="63">
        <v>0.1</v>
      </c>
      <c r="F592" s="63">
        <v>1E-4</v>
      </c>
      <c r="G592" s="63" t="s">
        <v>16</v>
      </c>
      <c r="H592" s="63" t="s">
        <v>15</v>
      </c>
      <c r="I592" s="63">
        <v>0.04</v>
      </c>
      <c r="J592" s="63">
        <v>1</v>
      </c>
      <c r="K592" s="63" t="s">
        <v>21</v>
      </c>
      <c r="L592" s="63">
        <v>57.725999999999999</v>
      </c>
      <c r="M592" s="63">
        <v>9.9720999999999993</v>
      </c>
      <c r="N592" s="63">
        <v>57.724999999999994</v>
      </c>
      <c r="O592" s="63">
        <v>9.9565999999999999</v>
      </c>
    </row>
    <row r="593" spans="2:15" x14ac:dyDescent="0.25">
      <c r="B593" s="63" t="str">
        <f t="shared" si="9"/>
        <v>ACV0.0010.010.04</v>
      </c>
      <c r="C593" s="63" t="s">
        <v>19</v>
      </c>
      <c r="D593" s="63">
        <v>0.01</v>
      </c>
      <c r="E593" s="63">
        <v>0.1</v>
      </c>
      <c r="F593" s="63">
        <v>1E-3</v>
      </c>
      <c r="G593" s="63" t="s">
        <v>16</v>
      </c>
      <c r="H593" s="63" t="s">
        <v>15</v>
      </c>
      <c r="I593" s="63">
        <v>0.04</v>
      </c>
      <c r="J593" s="63">
        <v>1</v>
      </c>
      <c r="K593" s="63" t="s">
        <v>21</v>
      </c>
      <c r="L593" s="63">
        <v>577.35</v>
      </c>
      <c r="M593" s="63">
        <v>1.0112000000000001</v>
      </c>
      <c r="N593" s="63">
        <v>577.35</v>
      </c>
      <c r="O593" s="63">
        <v>1.0047999999999999</v>
      </c>
    </row>
    <row r="594" spans="2:15" x14ac:dyDescent="0.25">
      <c r="B594" s="63" t="str">
        <f t="shared" si="9"/>
        <v>ACV0.010.010.04</v>
      </c>
      <c r="C594" s="63" t="s">
        <v>19</v>
      </c>
      <c r="D594" s="63">
        <v>0.01</v>
      </c>
      <c r="E594" s="63">
        <v>0.1</v>
      </c>
      <c r="F594" s="63">
        <v>0.01</v>
      </c>
      <c r="G594" s="63" t="s">
        <v>16</v>
      </c>
      <c r="H594" s="63" t="s">
        <v>15</v>
      </c>
      <c r="I594" s="63">
        <v>0.04</v>
      </c>
      <c r="J594" s="63">
        <v>1</v>
      </c>
      <c r="K594" s="63" t="s">
        <v>21</v>
      </c>
      <c r="L594" s="63">
        <v>5773.6</v>
      </c>
      <c r="M594" s="63">
        <v>0.10304000000000001</v>
      </c>
      <c r="N594" s="63">
        <v>5773.5</v>
      </c>
      <c r="O594" s="63">
        <v>0.10049</v>
      </c>
    </row>
    <row r="595" spans="2:15" x14ac:dyDescent="0.25">
      <c r="B595" s="63" t="str">
        <f t="shared" si="9"/>
        <v>ACV0.00000010.011</v>
      </c>
      <c r="C595" s="63" t="s">
        <v>19</v>
      </c>
      <c r="D595" s="63">
        <v>0.01</v>
      </c>
      <c r="E595" s="63">
        <v>0.1</v>
      </c>
      <c r="F595" s="63">
        <v>1.0000000000000001E-7</v>
      </c>
      <c r="G595" s="63" t="s">
        <v>16</v>
      </c>
      <c r="H595" s="63" t="s">
        <v>15</v>
      </c>
      <c r="I595" s="63">
        <v>1</v>
      </c>
      <c r="J595" s="63">
        <v>20</v>
      </c>
      <c r="K595" s="63" t="s">
        <v>21</v>
      </c>
      <c r="L595" s="63">
        <v>2.8</v>
      </c>
      <c r="M595" s="63">
        <v>160</v>
      </c>
      <c r="N595" s="63">
        <v>2.4756999999999998</v>
      </c>
      <c r="O595" s="63">
        <v>162.55000000000001</v>
      </c>
    </row>
    <row r="596" spans="2:15" x14ac:dyDescent="0.25">
      <c r="B596" s="63" t="str">
        <f t="shared" si="9"/>
        <v>ACV0.0000010.011</v>
      </c>
      <c r="C596" s="63" t="s">
        <v>19</v>
      </c>
      <c r="D596" s="63">
        <v>0.01</v>
      </c>
      <c r="E596" s="63">
        <v>0.1</v>
      </c>
      <c r="F596" s="63">
        <v>9.9999999999999995E-7</v>
      </c>
      <c r="G596" s="63" t="s">
        <v>16</v>
      </c>
      <c r="H596" s="63" t="s">
        <v>15</v>
      </c>
      <c r="I596" s="63">
        <v>1</v>
      </c>
      <c r="J596" s="63">
        <v>20</v>
      </c>
      <c r="K596" s="63" t="s">
        <v>21</v>
      </c>
      <c r="L596" s="63">
        <v>2.8</v>
      </c>
      <c r="M596" s="63">
        <v>160</v>
      </c>
      <c r="N596" s="63">
        <v>2.5195000000000003</v>
      </c>
      <c r="O596" s="63">
        <v>162.20000000000002</v>
      </c>
    </row>
    <row r="597" spans="2:15" x14ac:dyDescent="0.25">
      <c r="B597" s="63" t="str">
        <f t="shared" si="9"/>
        <v>ACV0.000010.011</v>
      </c>
      <c r="C597" s="63" t="s">
        <v>19</v>
      </c>
      <c r="D597" s="63">
        <v>0.01</v>
      </c>
      <c r="E597" s="63">
        <v>0.1</v>
      </c>
      <c r="F597" s="63">
        <v>1.0000000000000001E-5</v>
      </c>
      <c r="G597" s="63" t="s">
        <v>16</v>
      </c>
      <c r="H597" s="63" t="s">
        <v>15</v>
      </c>
      <c r="I597" s="63">
        <v>1</v>
      </c>
      <c r="J597" s="63">
        <v>20</v>
      </c>
      <c r="K597" s="63" t="s">
        <v>21</v>
      </c>
      <c r="L597" s="63">
        <v>5.6915999999999993</v>
      </c>
      <c r="M597" s="63">
        <v>139.1</v>
      </c>
      <c r="N597" s="63">
        <v>5.6906999999999996</v>
      </c>
      <c r="O597" s="63">
        <v>139.1</v>
      </c>
    </row>
    <row r="598" spans="2:15" x14ac:dyDescent="0.25">
      <c r="B598" s="63" t="str">
        <f t="shared" si="9"/>
        <v>ACV0.00010.011</v>
      </c>
      <c r="C598" s="63" t="s">
        <v>19</v>
      </c>
      <c r="D598" s="63">
        <v>0.01</v>
      </c>
      <c r="E598" s="63">
        <v>0.1</v>
      </c>
      <c r="F598" s="63">
        <v>1E-4</v>
      </c>
      <c r="G598" s="63" t="s">
        <v>16</v>
      </c>
      <c r="H598" s="63" t="s">
        <v>15</v>
      </c>
      <c r="I598" s="63">
        <v>1</v>
      </c>
      <c r="J598" s="63">
        <v>20</v>
      </c>
      <c r="K598" s="63" t="s">
        <v>21</v>
      </c>
      <c r="L598" s="63">
        <v>57.567999999999998</v>
      </c>
      <c r="M598" s="63">
        <v>31.312999999999999</v>
      </c>
      <c r="N598" s="63">
        <v>57.567999999999998</v>
      </c>
      <c r="O598" s="63">
        <v>31.298999999999999</v>
      </c>
    </row>
    <row r="599" spans="2:15" x14ac:dyDescent="0.25">
      <c r="B599" s="63" t="str">
        <f t="shared" si="9"/>
        <v>ACV0.0010.011</v>
      </c>
      <c r="C599" s="63" t="s">
        <v>19</v>
      </c>
      <c r="D599" s="63">
        <v>0.01</v>
      </c>
      <c r="E599" s="63">
        <v>0.1</v>
      </c>
      <c r="F599" s="63">
        <v>1E-3</v>
      </c>
      <c r="G599" s="63" t="s">
        <v>16</v>
      </c>
      <c r="H599" s="63" t="s">
        <v>15</v>
      </c>
      <c r="I599" s="63">
        <v>1</v>
      </c>
      <c r="J599" s="63">
        <v>20</v>
      </c>
      <c r="K599" s="63" t="s">
        <v>21</v>
      </c>
      <c r="L599" s="63">
        <v>577.34</v>
      </c>
      <c r="M599" s="63">
        <v>3.2195999999999998</v>
      </c>
      <c r="N599" s="63">
        <v>577.34</v>
      </c>
      <c r="O599" s="63">
        <v>3.2131999999999996</v>
      </c>
    </row>
    <row r="600" spans="2:15" x14ac:dyDescent="0.25">
      <c r="B600" s="63" t="str">
        <f t="shared" si="9"/>
        <v>ACV0.010.011</v>
      </c>
      <c r="C600" s="63" t="s">
        <v>19</v>
      </c>
      <c r="D600" s="63">
        <v>0.01</v>
      </c>
      <c r="E600" s="63">
        <v>0.1</v>
      </c>
      <c r="F600" s="63">
        <v>0.01</v>
      </c>
      <c r="G600" s="63" t="s">
        <v>16</v>
      </c>
      <c r="H600" s="63" t="s">
        <v>15</v>
      </c>
      <c r="I600" s="63">
        <v>1</v>
      </c>
      <c r="J600" s="63">
        <v>20</v>
      </c>
      <c r="K600" s="63" t="s">
        <v>21</v>
      </c>
      <c r="L600" s="63">
        <v>5773.6</v>
      </c>
      <c r="M600" s="63">
        <v>0.32394999999999996</v>
      </c>
      <c r="N600" s="63">
        <v>5773.5</v>
      </c>
      <c r="O600" s="63">
        <v>0.32140999999999997</v>
      </c>
    </row>
    <row r="601" spans="2:15" x14ac:dyDescent="0.25">
      <c r="B601" s="63" t="str">
        <f t="shared" si="9"/>
        <v>ACV0.00000010.0120</v>
      </c>
      <c r="C601" s="63" t="s">
        <v>19</v>
      </c>
      <c r="D601" s="63">
        <v>0.01</v>
      </c>
      <c r="E601" s="63">
        <v>0.1</v>
      </c>
      <c r="F601" s="63">
        <v>1.0000000000000001E-7</v>
      </c>
      <c r="G601" s="63" t="s">
        <v>16</v>
      </c>
      <c r="H601" s="63" t="s">
        <v>15</v>
      </c>
      <c r="I601" s="63">
        <v>20</v>
      </c>
      <c r="J601" s="63">
        <v>50</v>
      </c>
      <c r="K601" s="63" t="s">
        <v>21</v>
      </c>
      <c r="L601" s="63">
        <v>2.5</v>
      </c>
      <c r="M601" s="63">
        <v>350</v>
      </c>
      <c r="N601" s="63">
        <v>2.4622999999999999</v>
      </c>
      <c r="O601" s="63">
        <v>347.56</v>
      </c>
    </row>
    <row r="602" spans="2:15" x14ac:dyDescent="0.25">
      <c r="B602" s="63" t="str">
        <f t="shared" si="9"/>
        <v>ACV0.0000010.0120</v>
      </c>
      <c r="C602" s="63" t="s">
        <v>19</v>
      </c>
      <c r="D602" s="63">
        <v>0.01</v>
      </c>
      <c r="E602" s="63">
        <v>0.1</v>
      </c>
      <c r="F602" s="63">
        <v>9.9999999999999995E-7</v>
      </c>
      <c r="G602" s="63" t="s">
        <v>16</v>
      </c>
      <c r="H602" s="63" t="s">
        <v>15</v>
      </c>
      <c r="I602" s="63">
        <v>20</v>
      </c>
      <c r="J602" s="63">
        <v>50</v>
      </c>
      <c r="K602" s="63" t="s">
        <v>21</v>
      </c>
      <c r="L602" s="63">
        <v>2.5</v>
      </c>
      <c r="M602" s="63">
        <v>350</v>
      </c>
      <c r="N602" s="63">
        <v>2.4922000000000004</v>
      </c>
      <c r="O602" s="63">
        <v>347.31</v>
      </c>
    </row>
    <row r="603" spans="2:15" x14ac:dyDescent="0.25">
      <c r="B603" s="63" t="str">
        <f t="shared" si="9"/>
        <v>ACV0.000010.0120</v>
      </c>
      <c r="C603" s="63" t="s">
        <v>19</v>
      </c>
      <c r="D603" s="63">
        <v>0.01</v>
      </c>
      <c r="E603" s="63">
        <v>0.1</v>
      </c>
      <c r="F603" s="63">
        <v>1.0000000000000001E-5</v>
      </c>
      <c r="G603" s="63" t="s">
        <v>16</v>
      </c>
      <c r="H603" s="63" t="s">
        <v>15</v>
      </c>
      <c r="I603" s="63">
        <v>20</v>
      </c>
      <c r="J603" s="63">
        <v>50</v>
      </c>
      <c r="K603" s="63" t="s">
        <v>21</v>
      </c>
      <c r="L603" s="63">
        <v>5.0202999999999998</v>
      </c>
      <c r="M603" s="63">
        <v>326.45999999999998</v>
      </c>
      <c r="N603" s="63">
        <v>5.0168999999999997</v>
      </c>
      <c r="O603" s="63">
        <v>326.46999999999997</v>
      </c>
    </row>
    <row r="604" spans="2:15" x14ac:dyDescent="0.25">
      <c r="B604" s="63" t="str">
        <f t="shared" si="9"/>
        <v>ACV0.00010.0120</v>
      </c>
      <c r="C604" s="63" t="s">
        <v>19</v>
      </c>
      <c r="D604" s="63">
        <v>0.01</v>
      </c>
      <c r="E604" s="63">
        <v>0.1</v>
      </c>
      <c r="F604" s="63">
        <v>1E-4</v>
      </c>
      <c r="G604" s="63" t="s">
        <v>16</v>
      </c>
      <c r="H604" s="63" t="s">
        <v>15</v>
      </c>
      <c r="I604" s="63">
        <v>20</v>
      </c>
      <c r="J604" s="63">
        <v>50</v>
      </c>
      <c r="K604" s="63" t="s">
        <v>21</v>
      </c>
      <c r="L604" s="63">
        <v>56.857999999999997</v>
      </c>
      <c r="M604" s="63">
        <v>118.4</v>
      </c>
      <c r="N604" s="63">
        <v>56.855999999999995</v>
      </c>
      <c r="O604" s="63">
        <v>118.36000000000001</v>
      </c>
    </row>
    <row r="605" spans="2:15" x14ac:dyDescent="0.25">
      <c r="B605" s="63" t="str">
        <f t="shared" si="9"/>
        <v>ACV0.0010.0120</v>
      </c>
      <c r="C605" s="63" t="s">
        <v>19</v>
      </c>
      <c r="D605" s="63">
        <v>0.01</v>
      </c>
      <c r="E605" s="63">
        <v>0.1</v>
      </c>
      <c r="F605" s="63">
        <v>1E-3</v>
      </c>
      <c r="G605" s="63" t="s">
        <v>16</v>
      </c>
      <c r="H605" s="63" t="s">
        <v>15</v>
      </c>
      <c r="I605" s="63">
        <v>20</v>
      </c>
      <c r="J605" s="63">
        <v>50</v>
      </c>
      <c r="K605" s="63" t="s">
        <v>21</v>
      </c>
      <c r="L605" s="63">
        <v>577.26</v>
      </c>
      <c r="M605" s="63">
        <v>12.999000000000001</v>
      </c>
      <c r="N605" s="63">
        <v>577.26</v>
      </c>
      <c r="O605" s="63">
        <v>12.975999999999999</v>
      </c>
    </row>
    <row r="606" spans="2:15" x14ac:dyDescent="0.25">
      <c r="B606" s="63" t="str">
        <f t="shared" si="9"/>
        <v>ACV0.010.0120</v>
      </c>
      <c r="C606" s="63" t="s">
        <v>19</v>
      </c>
      <c r="D606" s="63">
        <v>0.01</v>
      </c>
      <c r="E606" s="63">
        <v>0.1</v>
      </c>
      <c r="F606" s="63">
        <v>0.01</v>
      </c>
      <c r="G606" s="63" t="s">
        <v>16</v>
      </c>
      <c r="H606" s="63" t="s">
        <v>15</v>
      </c>
      <c r="I606" s="63">
        <v>20</v>
      </c>
      <c r="J606" s="63">
        <v>50</v>
      </c>
      <c r="K606" s="63" t="s">
        <v>21</v>
      </c>
      <c r="L606" s="63">
        <v>5773.5</v>
      </c>
      <c r="M606" s="63">
        <v>1.3082</v>
      </c>
      <c r="N606" s="63">
        <v>5773.4000000000005</v>
      </c>
      <c r="O606" s="63">
        <v>1.2989999999999999</v>
      </c>
    </row>
    <row r="607" spans="2:15" x14ac:dyDescent="0.25">
      <c r="B607" s="63" t="str">
        <f t="shared" ref="B607:B670" si="10">CONCATENATE(C607,F607,D607,I607)</f>
        <v>ACV0.00000010.0150</v>
      </c>
      <c r="C607" s="63" t="s">
        <v>19</v>
      </c>
      <c r="D607" s="63">
        <v>0.01</v>
      </c>
      <c r="E607" s="63">
        <v>0.1</v>
      </c>
      <c r="F607" s="63">
        <v>1.0000000000000001E-7</v>
      </c>
      <c r="G607" s="63" t="s">
        <v>16</v>
      </c>
      <c r="H607" s="63" t="s">
        <v>15</v>
      </c>
      <c r="I607" s="63">
        <v>50</v>
      </c>
      <c r="J607" s="63">
        <v>100</v>
      </c>
      <c r="K607" s="63" t="s">
        <v>21</v>
      </c>
      <c r="L607" s="63">
        <v>3</v>
      </c>
      <c r="M607" s="63">
        <v>920</v>
      </c>
      <c r="N607" s="63">
        <v>2.4279999999999999</v>
      </c>
      <c r="O607" s="63">
        <v>924.96999999999991</v>
      </c>
    </row>
    <row r="608" spans="2:15" x14ac:dyDescent="0.25">
      <c r="B608" s="63" t="str">
        <f t="shared" si="10"/>
        <v>ACV0.0000010.0150</v>
      </c>
      <c r="C608" s="63" t="s">
        <v>19</v>
      </c>
      <c r="D608" s="63">
        <v>0.01</v>
      </c>
      <c r="E608" s="63">
        <v>0.1</v>
      </c>
      <c r="F608" s="63">
        <v>9.9999999999999995E-7</v>
      </c>
      <c r="G608" s="63" t="s">
        <v>16</v>
      </c>
      <c r="H608" s="63" t="s">
        <v>15</v>
      </c>
      <c r="I608" s="63">
        <v>50</v>
      </c>
      <c r="J608" s="63">
        <v>100</v>
      </c>
      <c r="K608" s="63" t="s">
        <v>21</v>
      </c>
      <c r="L608" s="63">
        <v>3</v>
      </c>
      <c r="M608" s="63">
        <v>920</v>
      </c>
      <c r="N608" s="63">
        <v>2.4437000000000002</v>
      </c>
      <c r="O608" s="63">
        <v>924.83</v>
      </c>
    </row>
    <row r="609" spans="2:15" x14ac:dyDescent="0.25">
      <c r="B609" s="63" t="str">
        <f t="shared" si="10"/>
        <v>ACV0.000010.0150</v>
      </c>
      <c r="C609" s="63" t="s">
        <v>19</v>
      </c>
      <c r="D609" s="63">
        <v>0.01</v>
      </c>
      <c r="E609" s="63">
        <v>0.1</v>
      </c>
      <c r="F609" s="63">
        <v>1.0000000000000001E-5</v>
      </c>
      <c r="G609" s="63" t="s">
        <v>16</v>
      </c>
      <c r="H609" s="63" t="s">
        <v>15</v>
      </c>
      <c r="I609" s="63">
        <v>50</v>
      </c>
      <c r="J609" s="63">
        <v>100</v>
      </c>
      <c r="K609" s="63" t="s">
        <v>21</v>
      </c>
      <c r="L609" s="63">
        <v>3.9159000000000002</v>
      </c>
      <c r="M609" s="63">
        <v>911.89</v>
      </c>
      <c r="N609" s="63">
        <v>3.9076000000000004</v>
      </c>
      <c r="O609" s="63">
        <v>911.93000000000006</v>
      </c>
    </row>
    <row r="610" spans="2:15" x14ac:dyDescent="0.25">
      <c r="B610" s="63" t="str">
        <f t="shared" si="10"/>
        <v>ACV0.00010.0150</v>
      </c>
      <c r="C610" s="63" t="s">
        <v>19</v>
      </c>
      <c r="D610" s="63">
        <v>0.01</v>
      </c>
      <c r="E610" s="63">
        <v>0.1</v>
      </c>
      <c r="F610" s="63">
        <v>1E-4</v>
      </c>
      <c r="G610" s="63" t="s">
        <v>16</v>
      </c>
      <c r="H610" s="63" t="s">
        <v>15</v>
      </c>
      <c r="I610" s="63">
        <v>50</v>
      </c>
      <c r="J610" s="63">
        <v>100</v>
      </c>
      <c r="K610" s="63" t="s">
        <v>21</v>
      </c>
      <c r="L610" s="63">
        <v>53.110999999999997</v>
      </c>
      <c r="M610" s="63">
        <v>580.08000000000004</v>
      </c>
      <c r="N610" s="63">
        <v>53.104999999999997</v>
      </c>
      <c r="O610" s="63">
        <v>580</v>
      </c>
    </row>
    <row r="611" spans="2:15" x14ac:dyDescent="0.25">
      <c r="B611" s="63" t="str">
        <f t="shared" si="10"/>
        <v>ACV0.0010.0150</v>
      </c>
      <c r="C611" s="63" t="s">
        <v>19</v>
      </c>
      <c r="D611" s="63">
        <v>0.01</v>
      </c>
      <c r="E611" s="63">
        <v>0.1</v>
      </c>
      <c r="F611" s="63">
        <v>1E-3</v>
      </c>
      <c r="G611" s="63" t="s">
        <v>16</v>
      </c>
      <c r="H611" s="63" t="s">
        <v>15</v>
      </c>
      <c r="I611" s="63">
        <v>50</v>
      </c>
      <c r="J611" s="63">
        <v>100</v>
      </c>
      <c r="K611" s="63" t="s">
        <v>21</v>
      </c>
      <c r="L611" s="63">
        <v>576.63</v>
      </c>
      <c r="M611" s="63">
        <v>84.903999999999996</v>
      </c>
      <c r="N611" s="63">
        <v>576.63</v>
      </c>
      <c r="O611" s="63">
        <v>84.816000000000003</v>
      </c>
    </row>
    <row r="612" spans="2:15" x14ac:dyDescent="0.25">
      <c r="B612" s="63" t="str">
        <f t="shared" si="10"/>
        <v>ACV0.010.0150</v>
      </c>
      <c r="C612" s="63" t="s">
        <v>19</v>
      </c>
      <c r="D612" s="63">
        <v>0.01</v>
      </c>
      <c r="E612" s="63">
        <v>0.1</v>
      </c>
      <c r="F612" s="63">
        <v>0.01</v>
      </c>
      <c r="G612" s="63" t="s">
        <v>16</v>
      </c>
      <c r="H612" s="63" t="s">
        <v>15</v>
      </c>
      <c r="I612" s="63">
        <v>50</v>
      </c>
      <c r="J612" s="63">
        <v>100</v>
      </c>
      <c r="K612" s="63" t="s">
        <v>21</v>
      </c>
      <c r="L612" s="63">
        <v>5773.5</v>
      </c>
      <c r="M612" s="63">
        <v>8.5746000000000002</v>
      </c>
      <c r="N612" s="63">
        <v>5772.7000000000007</v>
      </c>
      <c r="O612" s="63">
        <v>8.5387999999999984</v>
      </c>
    </row>
    <row r="613" spans="2:15" x14ac:dyDescent="0.25">
      <c r="B613" s="63" t="str">
        <f t="shared" si="10"/>
        <v>ACV0.00000010.01100</v>
      </c>
      <c r="C613" s="63" t="s">
        <v>19</v>
      </c>
      <c r="D613" s="63">
        <v>0.01</v>
      </c>
      <c r="E613" s="63">
        <v>0.1</v>
      </c>
      <c r="F613" s="63">
        <v>1.0000000000000001E-7</v>
      </c>
      <c r="G613" s="63" t="s">
        <v>16</v>
      </c>
      <c r="H613" s="63" t="s">
        <v>15</v>
      </c>
      <c r="I613" s="63">
        <v>100</v>
      </c>
      <c r="J613" s="63">
        <v>300</v>
      </c>
      <c r="K613" s="63" t="s">
        <v>21</v>
      </c>
      <c r="L613" s="63">
        <v>12</v>
      </c>
      <c r="M613" s="63">
        <v>3500</v>
      </c>
      <c r="N613" s="63">
        <v>11.632</v>
      </c>
      <c r="O613" s="63">
        <v>3465.2</v>
      </c>
    </row>
    <row r="614" spans="2:15" x14ac:dyDescent="0.25">
      <c r="B614" s="63" t="str">
        <f t="shared" si="10"/>
        <v>ACV0.0000010.01100</v>
      </c>
      <c r="C614" s="63" t="s">
        <v>19</v>
      </c>
      <c r="D614" s="63">
        <v>0.01</v>
      </c>
      <c r="E614" s="63">
        <v>0.1</v>
      </c>
      <c r="F614" s="63">
        <v>9.9999999999999995E-7</v>
      </c>
      <c r="G614" s="63" t="s">
        <v>16</v>
      </c>
      <c r="H614" s="63" t="s">
        <v>15</v>
      </c>
      <c r="I614" s="63">
        <v>100</v>
      </c>
      <c r="J614" s="63">
        <v>300</v>
      </c>
      <c r="K614" s="63" t="s">
        <v>21</v>
      </c>
      <c r="L614" s="63">
        <v>12</v>
      </c>
      <c r="M614" s="63">
        <v>3500</v>
      </c>
      <c r="N614" s="63">
        <v>11.633999999999999</v>
      </c>
      <c r="O614" s="63">
        <v>3465.2</v>
      </c>
    </row>
    <row r="615" spans="2:15" x14ac:dyDescent="0.25">
      <c r="B615" s="63" t="str">
        <f t="shared" si="10"/>
        <v>ACV0.000010.01100</v>
      </c>
      <c r="C615" s="63" t="s">
        <v>19</v>
      </c>
      <c r="D615" s="63">
        <v>0.01</v>
      </c>
      <c r="E615" s="63">
        <v>0.1</v>
      </c>
      <c r="F615" s="63">
        <v>1.0000000000000001E-5</v>
      </c>
      <c r="G615" s="63" t="s">
        <v>16</v>
      </c>
      <c r="H615" s="63" t="s">
        <v>15</v>
      </c>
      <c r="I615" s="63">
        <v>100</v>
      </c>
      <c r="J615" s="63">
        <v>300</v>
      </c>
      <c r="K615" s="63" t="s">
        <v>21</v>
      </c>
      <c r="L615" s="63">
        <v>12</v>
      </c>
      <c r="M615" s="63">
        <v>3500</v>
      </c>
      <c r="N615" s="63">
        <v>12.023</v>
      </c>
      <c r="O615" s="63">
        <v>3461.8</v>
      </c>
    </row>
    <row r="616" spans="2:15" x14ac:dyDescent="0.25">
      <c r="B616" s="63" t="str">
        <f t="shared" si="10"/>
        <v>ACV0.00010.01100</v>
      </c>
      <c r="C616" s="63" t="s">
        <v>19</v>
      </c>
      <c r="D616" s="63">
        <v>0.01</v>
      </c>
      <c r="E616" s="63">
        <v>0.1</v>
      </c>
      <c r="F616" s="63">
        <v>1E-4</v>
      </c>
      <c r="G616" s="63" t="s">
        <v>16</v>
      </c>
      <c r="H616" s="63" t="s">
        <v>15</v>
      </c>
      <c r="I616" s="63">
        <v>100</v>
      </c>
      <c r="J616" s="63">
        <v>300</v>
      </c>
      <c r="K616" s="63" t="s">
        <v>21</v>
      </c>
      <c r="L616" s="63">
        <v>41.936</v>
      </c>
      <c r="M616" s="63">
        <v>3208.6</v>
      </c>
      <c r="N616" s="63">
        <v>41.908999999999999</v>
      </c>
      <c r="O616" s="63">
        <v>3208.7</v>
      </c>
    </row>
    <row r="617" spans="2:15" x14ac:dyDescent="0.25">
      <c r="B617" s="63" t="str">
        <f t="shared" si="10"/>
        <v>ACV0.0010.01100</v>
      </c>
      <c r="C617" s="63" t="s">
        <v>19</v>
      </c>
      <c r="D617" s="63">
        <v>0.01</v>
      </c>
      <c r="E617" s="63">
        <v>0.1</v>
      </c>
      <c r="F617" s="63">
        <v>1E-3</v>
      </c>
      <c r="G617" s="63" t="s">
        <v>16</v>
      </c>
      <c r="H617" s="63" t="s">
        <v>15</v>
      </c>
      <c r="I617" s="63">
        <v>100</v>
      </c>
      <c r="J617" s="63">
        <v>300</v>
      </c>
      <c r="K617" s="63" t="s">
        <v>21</v>
      </c>
      <c r="L617" s="63">
        <v>568.08000000000004</v>
      </c>
      <c r="M617" s="63">
        <v>1113.6999999999998</v>
      </c>
      <c r="N617" s="63">
        <v>568.06999999999994</v>
      </c>
      <c r="O617" s="63">
        <v>1113.5</v>
      </c>
    </row>
    <row r="618" spans="2:15" x14ac:dyDescent="0.25">
      <c r="B618" s="63" t="str">
        <f t="shared" si="10"/>
        <v>ACV0.010.01100</v>
      </c>
      <c r="C618" s="63" t="s">
        <v>19</v>
      </c>
      <c r="D618" s="63">
        <v>0.01</v>
      </c>
      <c r="E618" s="63">
        <v>0.1</v>
      </c>
      <c r="F618" s="63">
        <v>0.01</v>
      </c>
      <c r="G618" s="63" t="s">
        <v>16</v>
      </c>
      <c r="H618" s="63" t="s">
        <v>15</v>
      </c>
      <c r="I618" s="63">
        <v>100</v>
      </c>
      <c r="J618" s="63">
        <v>300</v>
      </c>
      <c r="K618" s="63" t="s">
        <v>21</v>
      </c>
      <c r="L618" s="63">
        <v>5772.5</v>
      </c>
      <c r="M618" s="63">
        <v>121.36</v>
      </c>
      <c r="N618" s="63">
        <v>5762.6</v>
      </c>
      <c r="O618" s="63">
        <v>121.25</v>
      </c>
    </row>
    <row r="619" spans="2:15" x14ac:dyDescent="0.25">
      <c r="B619" s="63" t="str">
        <f t="shared" si="10"/>
        <v>ACV0.00000010.01300</v>
      </c>
      <c r="C619" s="63" t="s">
        <v>19</v>
      </c>
      <c r="D619" s="63">
        <v>0.01</v>
      </c>
      <c r="E619" s="63">
        <v>0.1</v>
      </c>
      <c r="F619" s="63">
        <v>1.0000000000000001E-7</v>
      </c>
      <c r="G619" s="63" t="s">
        <v>16</v>
      </c>
      <c r="H619" s="63" t="s">
        <v>15</v>
      </c>
      <c r="I619" s="63">
        <v>300</v>
      </c>
      <c r="J619" s="63">
        <v>1000</v>
      </c>
      <c r="K619" s="63" t="s">
        <v>21</v>
      </c>
      <c r="L619" s="63">
        <v>12</v>
      </c>
      <c r="M619" s="63">
        <v>12000</v>
      </c>
      <c r="N619" s="63">
        <v>11.641</v>
      </c>
      <c r="O619" s="63">
        <v>11557</v>
      </c>
    </row>
    <row r="620" spans="2:15" x14ac:dyDescent="0.25">
      <c r="B620" s="63" t="str">
        <f t="shared" si="10"/>
        <v>ACV0.0000010.01300</v>
      </c>
      <c r="C620" s="63" t="s">
        <v>19</v>
      </c>
      <c r="D620" s="63">
        <v>0.01</v>
      </c>
      <c r="E620" s="63">
        <v>0.1</v>
      </c>
      <c r="F620" s="63">
        <v>9.9999999999999995E-7</v>
      </c>
      <c r="G620" s="63" t="s">
        <v>16</v>
      </c>
      <c r="H620" s="63" t="s">
        <v>15</v>
      </c>
      <c r="I620" s="63">
        <v>300</v>
      </c>
      <c r="J620" s="63">
        <v>1000</v>
      </c>
      <c r="K620" s="63" t="s">
        <v>21</v>
      </c>
      <c r="L620" s="63">
        <v>12</v>
      </c>
      <c r="M620" s="63">
        <v>12000</v>
      </c>
      <c r="N620" s="63">
        <v>11.641</v>
      </c>
      <c r="O620" s="63">
        <v>11557</v>
      </c>
    </row>
    <row r="621" spans="2:15" x14ac:dyDescent="0.25">
      <c r="B621" s="63" t="str">
        <f t="shared" si="10"/>
        <v>ACV0.000010.01300</v>
      </c>
      <c r="C621" s="63" t="s">
        <v>19</v>
      </c>
      <c r="D621" s="63">
        <v>0.01</v>
      </c>
      <c r="E621" s="63">
        <v>0.1</v>
      </c>
      <c r="F621" s="63">
        <v>1.0000000000000001E-5</v>
      </c>
      <c r="G621" s="63" t="s">
        <v>16</v>
      </c>
      <c r="H621" s="63" t="s">
        <v>15</v>
      </c>
      <c r="I621" s="63">
        <v>300</v>
      </c>
      <c r="J621" s="63">
        <v>1000</v>
      </c>
      <c r="K621" s="63" t="s">
        <v>21</v>
      </c>
      <c r="L621" s="63">
        <v>12</v>
      </c>
      <c r="M621" s="63">
        <v>12000</v>
      </c>
      <c r="N621" s="63">
        <v>11.767999999999999</v>
      </c>
      <c r="O621" s="63">
        <v>11556</v>
      </c>
    </row>
    <row r="622" spans="2:15" x14ac:dyDescent="0.25">
      <c r="B622" s="63" t="str">
        <f t="shared" si="10"/>
        <v>ACV0.00010.01300</v>
      </c>
      <c r="C622" s="63" t="s">
        <v>19</v>
      </c>
      <c r="D622" s="63">
        <v>0.01</v>
      </c>
      <c r="E622" s="63">
        <v>0.1</v>
      </c>
      <c r="F622" s="63">
        <v>1E-4</v>
      </c>
      <c r="G622" s="63" t="s">
        <v>16</v>
      </c>
      <c r="H622" s="63" t="s">
        <v>15</v>
      </c>
      <c r="I622" s="63">
        <v>300</v>
      </c>
      <c r="J622" s="63">
        <v>1000</v>
      </c>
      <c r="K622" s="63" t="s">
        <v>21</v>
      </c>
      <c r="L622" s="63">
        <v>20.585000000000001</v>
      </c>
      <c r="M622" s="63">
        <v>11914</v>
      </c>
      <c r="N622" s="63">
        <v>25.368000000000002</v>
      </c>
      <c r="O622" s="63">
        <v>11434</v>
      </c>
    </row>
    <row r="623" spans="2:15" x14ac:dyDescent="0.25">
      <c r="B623" s="63" t="str">
        <f t="shared" si="10"/>
        <v>ACV0.0010.01300</v>
      </c>
      <c r="C623" s="63" t="s">
        <v>19</v>
      </c>
      <c r="D623" s="63">
        <v>0.01</v>
      </c>
      <c r="E623" s="63">
        <v>0.1</v>
      </c>
      <c r="F623" s="63">
        <v>1E-3</v>
      </c>
      <c r="G623" s="63" t="s">
        <v>16</v>
      </c>
      <c r="H623" s="63" t="s">
        <v>15</v>
      </c>
      <c r="I623" s="63">
        <v>300</v>
      </c>
      <c r="J623" s="63">
        <v>1000</v>
      </c>
      <c r="K623" s="63" t="s">
        <v>21</v>
      </c>
      <c r="L623" s="63">
        <v>512.23</v>
      </c>
      <c r="M623" s="63">
        <v>7901.3</v>
      </c>
      <c r="N623" s="63">
        <v>512.18999999999994</v>
      </c>
      <c r="O623" s="63">
        <v>7901.3</v>
      </c>
    </row>
    <row r="624" spans="2:15" x14ac:dyDescent="0.25">
      <c r="B624" s="63" t="str">
        <f t="shared" si="10"/>
        <v>ACV0.010.01300</v>
      </c>
      <c r="C624" s="63" t="s">
        <v>19</v>
      </c>
      <c r="D624" s="63">
        <v>0.01</v>
      </c>
      <c r="E624" s="63">
        <v>0.1</v>
      </c>
      <c r="F624" s="63">
        <v>0.01</v>
      </c>
      <c r="G624" s="63" t="s">
        <v>16</v>
      </c>
      <c r="H624" s="63" t="s">
        <v>15</v>
      </c>
      <c r="I624" s="63">
        <v>300</v>
      </c>
      <c r="J624" s="63">
        <v>1000</v>
      </c>
      <c r="K624" s="63" t="s">
        <v>21</v>
      </c>
      <c r="L624" s="63">
        <v>5762.1</v>
      </c>
      <c r="M624" s="63">
        <v>1282.8</v>
      </c>
      <c r="N624" s="63">
        <v>5695.9000000000005</v>
      </c>
      <c r="O624" s="63">
        <v>1282.5</v>
      </c>
    </row>
    <row r="625" spans="2:15" x14ac:dyDescent="0.25">
      <c r="B625" s="63" t="str">
        <f t="shared" si="10"/>
        <v>ACV0.0000010.10.001</v>
      </c>
      <c r="C625" s="63" t="s">
        <v>19</v>
      </c>
      <c r="D625" s="63">
        <v>0.1</v>
      </c>
      <c r="E625" s="63">
        <v>1</v>
      </c>
      <c r="F625" s="63">
        <v>9.9999999999999995E-7</v>
      </c>
      <c r="G625" s="63" t="s">
        <v>16</v>
      </c>
      <c r="H625" s="63" t="s">
        <v>15</v>
      </c>
      <c r="I625" s="63">
        <v>1E-3</v>
      </c>
      <c r="J625" s="63">
        <v>0.04</v>
      </c>
      <c r="K625" s="63" t="s">
        <v>21</v>
      </c>
      <c r="L625" s="63">
        <v>47</v>
      </c>
      <c r="M625" s="63">
        <v>82</v>
      </c>
      <c r="N625" s="63">
        <v>81.757999999999996</v>
      </c>
      <c r="O625" s="63">
        <v>81.757999999999996</v>
      </c>
    </row>
    <row r="626" spans="2:15" x14ac:dyDescent="0.25">
      <c r="B626" s="63" t="str">
        <f t="shared" si="10"/>
        <v>ACV0.000010.10.001</v>
      </c>
      <c r="C626" s="63" t="s">
        <v>19</v>
      </c>
      <c r="D626" s="63">
        <v>0.1</v>
      </c>
      <c r="E626" s="63">
        <v>1</v>
      </c>
      <c r="F626" s="63">
        <v>1.0000000000000001E-5</v>
      </c>
      <c r="G626" s="63" t="s">
        <v>16</v>
      </c>
      <c r="H626" s="63" t="s">
        <v>15</v>
      </c>
      <c r="I626" s="63">
        <v>1E-3</v>
      </c>
      <c r="J626" s="63">
        <v>0.04</v>
      </c>
      <c r="K626" s="63" t="s">
        <v>21</v>
      </c>
      <c r="L626" s="63">
        <v>47</v>
      </c>
      <c r="M626" s="63">
        <v>82</v>
      </c>
      <c r="N626" s="63">
        <v>81.564999999999998</v>
      </c>
      <c r="O626" s="63">
        <v>81.564999999999998</v>
      </c>
    </row>
    <row r="627" spans="2:15" x14ac:dyDescent="0.25">
      <c r="B627" s="63" t="str">
        <f t="shared" si="10"/>
        <v>ACV0.00010.10.001</v>
      </c>
      <c r="C627" s="63" t="s">
        <v>19</v>
      </c>
      <c r="D627" s="63">
        <v>0.1</v>
      </c>
      <c r="E627" s="63">
        <v>1</v>
      </c>
      <c r="F627" s="63">
        <v>1E-4</v>
      </c>
      <c r="G627" s="63" t="s">
        <v>16</v>
      </c>
      <c r="H627" s="63" t="s">
        <v>15</v>
      </c>
      <c r="I627" s="63">
        <v>1E-3</v>
      </c>
      <c r="J627" s="63">
        <v>0.04</v>
      </c>
      <c r="K627" s="63" t="s">
        <v>21</v>
      </c>
      <c r="L627" s="63">
        <v>72.50500000000001</v>
      </c>
      <c r="M627" s="63">
        <v>67.852999999999994</v>
      </c>
      <c r="N627" s="63">
        <v>67.846999999999994</v>
      </c>
      <c r="O627" s="63">
        <v>67.846999999999994</v>
      </c>
    </row>
    <row r="628" spans="2:15" x14ac:dyDescent="0.25">
      <c r="B628" s="63" t="str">
        <f t="shared" si="10"/>
        <v>ACV0.0010.10.001</v>
      </c>
      <c r="C628" s="63" t="s">
        <v>19</v>
      </c>
      <c r="D628" s="63">
        <v>0.1</v>
      </c>
      <c r="E628" s="63">
        <v>1</v>
      </c>
      <c r="F628" s="63">
        <v>1E-3</v>
      </c>
      <c r="G628" s="63" t="s">
        <v>16</v>
      </c>
      <c r="H628" s="63" t="s">
        <v>15</v>
      </c>
      <c r="I628" s="63">
        <v>1E-3</v>
      </c>
      <c r="J628" s="63">
        <v>0.04</v>
      </c>
      <c r="K628" s="63" t="s">
        <v>21</v>
      </c>
      <c r="L628" s="63">
        <v>578.64</v>
      </c>
      <c r="M628" s="63">
        <v>12.731999999999999</v>
      </c>
      <c r="N628" s="63">
        <v>12.722</v>
      </c>
      <c r="O628" s="63">
        <v>12.722</v>
      </c>
    </row>
    <row r="629" spans="2:15" x14ac:dyDescent="0.25">
      <c r="B629" s="63" t="str">
        <f t="shared" si="10"/>
        <v>ACV0.010.10.001</v>
      </c>
      <c r="C629" s="63" t="s">
        <v>19</v>
      </c>
      <c r="D629" s="63">
        <v>0.1</v>
      </c>
      <c r="E629" s="63">
        <v>1</v>
      </c>
      <c r="F629" s="63">
        <v>0.01</v>
      </c>
      <c r="G629" s="63" t="s">
        <v>16</v>
      </c>
      <c r="H629" s="63" t="s">
        <v>15</v>
      </c>
      <c r="I629" s="63">
        <v>1E-3</v>
      </c>
      <c r="J629" s="63">
        <v>0.04</v>
      </c>
      <c r="K629" s="63" t="s">
        <v>21</v>
      </c>
      <c r="L629" s="63">
        <v>5773.7000000000007</v>
      </c>
      <c r="M629" s="63">
        <v>1.2942</v>
      </c>
      <c r="N629" s="63">
        <v>1.2903</v>
      </c>
      <c r="O629" s="63">
        <v>1.2903</v>
      </c>
    </row>
    <row r="630" spans="2:15" x14ac:dyDescent="0.25">
      <c r="B630" s="63" t="str">
        <f t="shared" si="10"/>
        <v>ACV0.10.10.001</v>
      </c>
      <c r="C630" s="63" t="s">
        <v>19</v>
      </c>
      <c r="D630" s="63">
        <v>0.1</v>
      </c>
      <c r="E630" s="63">
        <v>1</v>
      </c>
      <c r="F630" s="63">
        <v>0.1</v>
      </c>
      <c r="G630" s="63" t="s">
        <v>16</v>
      </c>
      <c r="H630" s="63" t="s">
        <v>15</v>
      </c>
      <c r="I630" s="63">
        <v>1E-3</v>
      </c>
      <c r="J630" s="63">
        <v>0.04</v>
      </c>
      <c r="K630" s="63" t="s">
        <v>21</v>
      </c>
      <c r="L630" s="63">
        <v>57736</v>
      </c>
      <c r="M630" s="63">
        <v>0.13062000000000001</v>
      </c>
      <c r="N630" s="63">
        <v>0.12905</v>
      </c>
      <c r="O630" s="63">
        <v>0.12905</v>
      </c>
    </row>
    <row r="631" spans="2:15" x14ac:dyDescent="0.25">
      <c r="B631" s="63" t="str">
        <f t="shared" si="10"/>
        <v>ACV0.0000010.10.04</v>
      </c>
      <c r="C631" s="63" t="s">
        <v>19</v>
      </c>
      <c r="D631" s="63">
        <v>0.1</v>
      </c>
      <c r="E631" s="63">
        <v>1</v>
      </c>
      <c r="F631" s="63">
        <v>9.9999999999999995E-7</v>
      </c>
      <c r="G631" s="63" t="s">
        <v>16</v>
      </c>
      <c r="H631" s="63" t="s">
        <v>15</v>
      </c>
      <c r="I631" s="63">
        <v>0.04</v>
      </c>
      <c r="J631" s="63">
        <v>1</v>
      </c>
      <c r="K631" s="63" t="s">
        <v>21</v>
      </c>
      <c r="L631" s="63">
        <v>24</v>
      </c>
      <c r="M631" s="63">
        <v>82</v>
      </c>
      <c r="N631" s="63">
        <v>23.097999999999999</v>
      </c>
      <c r="O631" s="63">
        <v>81.924999999999997</v>
      </c>
    </row>
    <row r="632" spans="2:15" x14ac:dyDescent="0.25">
      <c r="B632" s="63" t="str">
        <f t="shared" si="10"/>
        <v>ACV0.000010.10.04</v>
      </c>
      <c r="C632" s="63" t="s">
        <v>19</v>
      </c>
      <c r="D632" s="63">
        <v>0.1</v>
      </c>
      <c r="E632" s="63">
        <v>1</v>
      </c>
      <c r="F632" s="63">
        <v>1.0000000000000001E-5</v>
      </c>
      <c r="G632" s="63" t="s">
        <v>16</v>
      </c>
      <c r="H632" s="63" t="s">
        <v>15</v>
      </c>
      <c r="I632" s="63">
        <v>0.04</v>
      </c>
      <c r="J632" s="63">
        <v>1</v>
      </c>
      <c r="K632" s="63" t="s">
        <v>21</v>
      </c>
      <c r="L632" s="63">
        <v>24</v>
      </c>
      <c r="M632" s="63">
        <v>82</v>
      </c>
      <c r="N632" s="63">
        <v>23.663</v>
      </c>
      <c r="O632" s="63">
        <v>81.518000000000001</v>
      </c>
    </row>
    <row r="633" spans="2:15" x14ac:dyDescent="0.25">
      <c r="B633" s="63" t="str">
        <f t="shared" si="10"/>
        <v>ACV0.00010.10.04</v>
      </c>
      <c r="C633" s="63" t="s">
        <v>19</v>
      </c>
      <c r="D633" s="63">
        <v>0.1</v>
      </c>
      <c r="E633" s="63">
        <v>1</v>
      </c>
      <c r="F633" s="63">
        <v>1E-4</v>
      </c>
      <c r="G633" s="63" t="s">
        <v>16</v>
      </c>
      <c r="H633" s="63" t="s">
        <v>15</v>
      </c>
      <c r="I633" s="63">
        <v>0.04</v>
      </c>
      <c r="J633" s="63">
        <v>1</v>
      </c>
      <c r="K633" s="63" t="s">
        <v>21</v>
      </c>
      <c r="L633" s="63">
        <v>59.657999999999994</v>
      </c>
      <c r="M633" s="63">
        <v>60.204999999999998</v>
      </c>
      <c r="N633" s="63">
        <v>59.646999999999998</v>
      </c>
      <c r="O633" s="63">
        <v>60.198999999999998</v>
      </c>
    </row>
    <row r="634" spans="2:15" x14ac:dyDescent="0.25">
      <c r="B634" s="63" t="str">
        <f t="shared" si="10"/>
        <v>ACV0.0010.10.04</v>
      </c>
      <c r="C634" s="63" t="s">
        <v>19</v>
      </c>
      <c r="D634" s="63">
        <v>0.1</v>
      </c>
      <c r="E634" s="63">
        <v>1</v>
      </c>
      <c r="F634" s="63">
        <v>1E-3</v>
      </c>
      <c r="G634" s="63" t="s">
        <v>16</v>
      </c>
      <c r="H634" s="63" t="s">
        <v>15</v>
      </c>
      <c r="I634" s="63">
        <v>0.04</v>
      </c>
      <c r="J634" s="63">
        <v>1</v>
      </c>
      <c r="K634" s="63" t="s">
        <v>21</v>
      </c>
      <c r="L634" s="63">
        <v>577.25</v>
      </c>
      <c r="M634" s="63">
        <v>9.5952999999999999</v>
      </c>
      <c r="N634" s="63">
        <v>577.24</v>
      </c>
      <c r="O634" s="63">
        <v>9.5856999999999992</v>
      </c>
    </row>
    <row r="635" spans="2:15" x14ac:dyDescent="0.25">
      <c r="B635" s="63" t="str">
        <f t="shared" si="10"/>
        <v>ACV0.010.10.04</v>
      </c>
      <c r="C635" s="63" t="s">
        <v>19</v>
      </c>
      <c r="D635" s="63">
        <v>0.1</v>
      </c>
      <c r="E635" s="63">
        <v>1</v>
      </c>
      <c r="F635" s="63">
        <v>0.01</v>
      </c>
      <c r="G635" s="63" t="s">
        <v>16</v>
      </c>
      <c r="H635" s="63" t="s">
        <v>15</v>
      </c>
      <c r="I635" s="63">
        <v>0.04</v>
      </c>
      <c r="J635" s="63">
        <v>1</v>
      </c>
      <c r="K635" s="63" t="s">
        <v>21</v>
      </c>
      <c r="L635" s="63">
        <v>5773.5</v>
      </c>
      <c r="M635" s="63">
        <v>0.97099000000000002</v>
      </c>
      <c r="N635" s="63">
        <v>5773.5</v>
      </c>
      <c r="O635" s="63">
        <v>0.96704999999999997</v>
      </c>
    </row>
    <row r="636" spans="2:15" x14ac:dyDescent="0.25">
      <c r="B636" s="63" t="str">
        <f t="shared" si="10"/>
        <v>ACV0.10.10.04</v>
      </c>
      <c r="C636" s="63" t="s">
        <v>19</v>
      </c>
      <c r="D636" s="63">
        <v>0.1</v>
      </c>
      <c r="E636" s="63">
        <v>1</v>
      </c>
      <c r="F636" s="63">
        <v>0.1</v>
      </c>
      <c r="G636" s="63" t="s">
        <v>16</v>
      </c>
      <c r="H636" s="63" t="s">
        <v>15</v>
      </c>
      <c r="I636" s="63">
        <v>0.04</v>
      </c>
      <c r="J636" s="63">
        <v>1</v>
      </c>
      <c r="K636" s="63" t="s">
        <v>21</v>
      </c>
      <c r="L636" s="63">
        <v>57736</v>
      </c>
      <c r="M636" s="63">
        <v>9.8288E-2</v>
      </c>
      <c r="N636" s="63">
        <v>57735</v>
      </c>
      <c r="O636" s="63">
        <v>9.6713999999999994E-2</v>
      </c>
    </row>
    <row r="637" spans="2:15" x14ac:dyDescent="0.25">
      <c r="B637" s="63" t="str">
        <f t="shared" si="10"/>
        <v>ACV0.0000010.11</v>
      </c>
      <c r="C637" s="63" t="s">
        <v>19</v>
      </c>
      <c r="D637" s="63">
        <v>0.1</v>
      </c>
      <c r="E637" s="63">
        <v>1</v>
      </c>
      <c r="F637" s="63">
        <v>9.9999999999999995E-7</v>
      </c>
      <c r="G637" s="63" t="s">
        <v>16</v>
      </c>
      <c r="H637" s="63" t="s">
        <v>15</v>
      </c>
      <c r="I637" s="63">
        <v>1</v>
      </c>
      <c r="J637" s="63">
        <v>20</v>
      </c>
      <c r="K637" s="63" t="s">
        <v>21</v>
      </c>
      <c r="L637" s="63">
        <v>26</v>
      </c>
      <c r="M637" s="63">
        <v>160</v>
      </c>
      <c r="N637" s="63">
        <v>23.16</v>
      </c>
      <c r="O637" s="63">
        <v>162.30000000000001</v>
      </c>
    </row>
    <row r="638" spans="2:15" x14ac:dyDescent="0.25">
      <c r="B638" s="63" t="str">
        <f t="shared" si="10"/>
        <v>ACV0.000010.11</v>
      </c>
      <c r="C638" s="63" t="s">
        <v>19</v>
      </c>
      <c r="D638" s="63">
        <v>0.1</v>
      </c>
      <c r="E638" s="63">
        <v>1</v>
      </c>
      <c r="F638" s="63">
        <v>1.0000000000000001E-5</v>
      </c>
      <c r="G638" s="63" t="s">
        <v>16</v>
      </c>
      <c r="H638" s="63" t="s">
        <v>15</v>
      </c>
      <c r="I638" s="63">
        <v>1</v>
      </c>
      <c r="J638" s="63">
        <v>20</v>
      </c>
      <c r="K638" s="63" t="s">
        <v>21</v>
      </c>
      <c r="L638" s="63">
        <v>26</v>
      </c>
      <c r="M638" s="63">
        <v>160</v>
      </c>
      <c r="N638" s="63">
        <v>23.609000000000002</v>
      </c>
      <c r="O638" s="63">
        <v>161.94</v>
      </c>
    </row>
    <row r="639" spans="2:15" x14ac:dyDescent="0.25">
      <c r="B639" s="63" t="str">
        <f t="shared" si="10"/>
        <v>ACV0.00010.11</v>
      </c>
      <c r="C639" s="63" t="s">
        <v>19</v>
      </c>
      <c r="D639" s="63">
        <v>0.1</v>
      </c>
      <c r="E639" s="63">
        <v>1</v>
      </c>
      <c r="F639" s="63">
        <v>1E-4</v>
      </c>
      <c r="G639" s="63" t="s">
        <v>16</v>
      </c>
      <c r="H639" s="63" t="s">
        <v>15</v>
      </c>
      <c r="I639" s="63">
        <v>1</v>
      </c>
      <c r="J639" s="63">
        <v>20</v>
      </c>
      <c r="K639" s="63" t="s">
        <v>21</v>
      </c>
      <c r="L639" s="63">
        <v>56.099999999999994</v>
      </c>
      <c r="M639" s="63">
        <v>138.16999999999999</v>
      </c>
      <c r="N639" s="63">
        <v>56.076000000000001</v>
      </c>
      <c r="O639" s="63">
        <v>138.16</v>
      </c>
    </row>
    <row r="640" spans="2:15" x14ac:dyDescent="0.25">
      <c r="B640" s="63" t="str">
        <f t="shared" si="10"/>
        <v>ACV0.0010.11</v>
      </c>
      <c r="C640" s="63" t="s">
        <v>19</v>
      </c>
      <c r="D640" s="63">
        <v>0.1</v>
      </c>
      <c r="E640" s="63">
        <v>1</v>
      </c>
      <c r="F640" s="63">
        <v>1E-3</v>
      </c>
      <c r="G640" s="63" t="s">
        <v>16</v>
      </c>
      <c r="H640" s="63" t="s">
        <v>15</v>
      </c>
      <c r="I640" s="63">
        <v>1</v>
      </c>
      <c r="J640" s="63">
        <v>20</v>
      </c>
      <c r="K640" s="63" t="s">
        <v>21</v>
      </c>
      <c r="L640" s="63">
        <v>575.63</v>
      </c>
      <c r="M640" s="63">
        <v>30.826000000000001</v>
      </c>
      <c r="N640" s="63">
        <v>575.62</v>
      </c>
      <c r="O640" s="63">
        <v>30.792999999999999</v>
      </c>
    </row>
    <row r="641" spans="2:15" x14ac:dyDescent="0.25">
      <c r="B641" s="63" t="str">
        <f t="shared" si="10"/>
        <v>ACV0.010.11</v>
      </c>
      <c r="C641" s="63" t="s">
        <v>19</v>
      </c>
      <c r="D641" s="63">
        <v>0.1</v>
      </c>
      <c r="E641" s="63">
        <v>1</v>
      </c>
      <c r="F641" s="63">
        <v>0.01</v>
      </c>
      <c r="G641" s="63" t="s">
        <v>16</v>
      </c>
      <c r="H641" s="63" t="s">
        <v>15</v>
      </c>
      <c r="I641" s="63">
        <v>1</v>
      </c>
      <c r="J641" s="63">
        <v>20</v>
      </c>
      <c r="K641" s="63" t="s">
        <v>21</v>
      </c>
      <c r="L641" s="63">
        <v>5773.4000000000005</v>
      </c>
      <c r="M641" s="63">
        <v>3.1739000000000002</v>
      </c>
      <c r="N641" s="63">
        <v>5773.4000000000005</v>
      </c>
      <c r="O641" s="63">
        <v>3.1595</v>
      </c>
    </row>
    <row r="642" spans="2:15" x14ac:dyDescent="0.25">
      <c r="B642" s="63" t="str">
        <f t="shared" si="10"/>
        <v>ACV0.10.11</v>
      </c>
      <c r="C642" s="63" t="s">
        <v>19</v>
      </c>
      <c r="D642" s="63">
        <v>0.1</v>
      </c>
      <c r="E642" s="63">
        <v>1</v>
      </c>
      <c r="F642" s="63">
        <v>0.1</v>
      </c>
      <c r="G642" s="63" t="s">
        <v>16</v>
      </c>
      <c r="H642" s="63" t="s">
        <v>15</v>
      </c>
      <c r="I642" s="63">
        <v>1</v>
      </c>
      <c r="J642" s="63">
        <v>20</v>
      </c>
      <c r="K642" s="63" t="s">
        <v>21</v>
      </c>
      <c r="L642" s="63">
        <v>57736</v>
      </c>
      <c r="M642" s="63">
        <v>0.32181999999999999</v>
      </c>
      <c r="N642" s="63">
        <v>57735</v>
      </c>
      <c r="O642" s="63">
        <v>0.31602999999999998</v>
      </c>
    </row>
    <row r="643" spans="2:15" x14ac:dyDescent="0.25">
      <c r="B643" s="63" t="str">
        <f t="shared" si="10"/>
        <v>ACV0.0000010.120</v>
      </c>
      <c r="C643" s="63" t="s">
        <v>19</v>
      </c>
      <c r="D643" s="63">
        <v>0.1</v>
      </c>
      <c r="E643" s="63">
        <v>1</v>
      </c>
      <c r="F643" s="63">
        <v>9.9999999999999995E-7</v>
      </c>
      <c r="G643" s="63" t="s">
        <v>16</v>
      </c>
      <c r="H643" s="63" t="s">
        <v>15</v>
      </c>
      <c r="I643" s="63">
        <v>20</v>
      </c>
      <c r="J643" s="63">
        <v>50</v>
      </c>
      <c r="K643" s="63" t="s">
        <v>21</v>
      </c>
      <c r="L643" s="63">
        <v>24</v>
      </c>
      <c r="M643" s="63">
        <v>350</v>
      </c>
      <c r="N643" s="63">
        <v>23.231999999999999</v>
      </c>
      <c r="O643" s="63">
        <v>346.82</v>
      </c>
    </row>
    <row r="644" spans="2:15" x14ac:dyDescent="0.25">
      <c r="B644" s="63" t="str">
        <f t="shared" si="10"/>
        <v>ACV0.000010.120</v>
      </c>
      <c r="C644" s="63" t="s">
        <v>19</v>
      </c>
      <c r="D644" s="63">
        <v>0.1</v>
      </c>
      <c r="E644" s="63">
        <v>1</v>
      </c>
      <c r="F644" s="63">
        <v>1.0000000000000001E-5</v>
      </c>
      <c r="G644" s="63" t="s">
        <v>16</v>
      </c>
      <c r="H644" s="63" t="s">
        <v>15</v>
      </c>
      <c r="I644" s="63">
        <v>20</v>
      </c>
      <c r="J644" s="63">
        <v>50</v>
      </c>
      <c r="K644" s="63" t="s">
        <v>21</v>
      </c>
      <c r="L644" s="63">
        <v>24</v>
      </c>
      <c r="M644" s="63">
        <v>350</v>
      </c>
      <c r="N644" s="63">
        <v>23.540000000000003</v>
      </c>
      <c r="O644" s="63">
        <v>346.56</v>
      </c>
    </row>
    <row r="645" spans="2:15" x14ac:dyDescent="0.25">
      <c r="B645" s="63" t="str">
        <f t="shared" si="10"/>
        <v>ACV0.00010.120</v>
      </c>
      <c r="C645" s="63" t="s">
        <v>19</v>
      </c>
      <c r="D645" s="63">
        <v>0.1</v>
      </c>
      <c r="E645" s="63">
        <v>1</v>
      </c>
      <c r="F645" s="63">
        <v>1E-4</v>
      </c>
      <c r="G645" s="63" t="s">
        <v>16</v>
      </c>
      <c r="H645" s="63" t="s">
        <v>15</v>
      </c>
      <c r="I645" s="63">
        <v>20</v>
      </c>
      <c r="J645" s="63">
        <v>50</v>
      </c>
      <c r="K645" s="63" t="s">
        <v>21</v>
      </c>
      <c r="L645" s="63">
        <v>49.33</v>
      </c>
      <c r="M645" s="63">
        <v>325.25</v>
      </c>
      <c r="N645" s="63">
        <v>49.248999999999995</v>
      </c>
      <c r="O645" s="63">
        <v>325.27999999999997</v>
      </c>
    </row>
    <row r="646" spans="2:15" x14ac:dyDescent="0.25">
      <c r="B646" s="63" t="str">
        <f t="shared" si="10"/>
        <v>ACV0.0010.120</v>
      </c>
      <c r="C646" s="63" t="s">
        <v>19</v>
      </c>
      <c r="D646" s="63">
        <v>0.1</v>
      </c>
      <c r="E646" s="63">
        <v>1</v>
      </c>
      <c r="F646" s="63">
        <v>1E-3</v>
      </c>
      <c r="G646" s="63" t="s">
        <v>16</v>
      </c>
      <c r="H646" s="63" t="s">
        <v>15</v>
      </c>
      <c r="I646" s="63">
        <v>20</v>
      </c>
      <c r="J646" s="63">
        <v>50</v>
      </c>
      <c r="K646" s="63" t="s">
        <v>21</v>
      </c>
      <c r="L646" s="63">
        <v>568.56999999999994</v>
      </c>
      <c r="M646" s="63">
        <v>117.31</v>
      </c>
      <c r="N646" s="63">
        <v>568.53</v>
      </c>
      <c r="O646" s="63">
        <v>117.24</v>
      </c>
    </row>
    <row r="647" spans="2:15" x14ac:dyDescent="0.25">
      <c r="B647" s="63" t="str">
        <f t="shared" si="10"/>
        <v>ACV0.010.120</v>
      </c>
      <c r="C647" s="63" t="s">
        <v>19</v>
      </c>
      <c r="D647" s="63">
        <v>0.1</v>
      </c>
      <c r="E647" s="63">
        <v>1</v>
      </c>
      <c r="F647" s="63">
        <v>0.01</v>
      </c>
      <c r="G647" s="63" t="s">
        <v>16</v>
      </c>
      <c r="H647" s="63" t="s">
        <v>15</v>
      </c>
      <c r="I647" s="63">
        <v>20</v>
      </c>
      <c r="J647" s="63">
        <v>50</v>
      </c>
      <c r="K647" s="63" t="s">
        <v>21</v>
      </c>
      <c r="L647" s="63">
        <v>5772.6</v>
      </c>
      <c r="M647" s="63">
        <v>12.875</v>
      </c>
      <c r="N647" s="63">
        <v>5772.6</v>
      </c>
      <c r="O647" s="63">
        <v>12.840999999999999</v>
      </c>
    </row>
    <row r="648" spans="2:15" x14ac:dyDescent="0.25">
      <c r="B648" s="63" t="str">
        <f t="shared" si="10"/>
        <v>ACV0.10.120</v>
      </c>
      <c r="C648" s="63" t="s">
        <v>19</v>
      </c>
      <c r="D648" s="63">
        <v>0.1</v>
      </c>
      <c r="E648" s="63">
        <v>1</v>
      </c>
      <c r="F648" s="63">
        <v>0.1</v>
      </c>
      <c r="G648" s="63" t="s">
        <v>16</v>
      </c>
      <c r="H648" s="63" t="s">
        <v>15</v>
      </c>
      <c r="I648" s="63">
        <v>20</v>
      </c>
      <c r="J648" s="63">
        <v>50</v>
      </c>
      <c r="K648" s="63" t="s">
        <v>21</v>
      </c>
      <c r="L648" s="63">
        <v>57735</v>
      </c>
      <c r="M648" s="63">
        <v>1.2991999999999999</v>
      </c>
      <c r="N648" s="63">
        <v>57734</v>
      </c>
      <c r="O648" s="63">
        <v>1.2854000000000001</v>
      </c>
    </row>
    <row r="649" spans="2:15" x14ac:dyDescent="0.25">
      <c r="B649" s="63" t="str">
        <f t="shared" si="10"/>
        <v>ACV0.0000010.150</v>
      </c>
      <c r="C649" s="63" t="s">
        <v>19</v>
      </c>
      <c r="D649" s="63">
        <v>0.1</v>
      </c>
      <c r="E649" s="63">
        <v>1</v>
      </c>
      <c r="F649" s="63">
        <v>9.9999999999999995E-7</v>
      </c>
      <c r="G649" s="63" t="s">
        <v>16</v>
      </c>
      <c r="H649" s="63" t="s">
        <v>15</v>
      </c>
      <c r="I649" s="63">
        <v>50</v>
      </c>
      <c r="J649" s="63">
        <v>100</v>
      </c>
      <c r="K649" s="63" t="s">
        <v>21</v>
      </c>
      <c r="L649" s="63">
        <v>28</v>
      </c>
      <c r="M649" s="63">
        <v>920</v>
      </c>
      <c r="N649" s="63">
        <v>23.291</v>
      </c>
      <c r="O649" s="63">
        <v>923.8</v>
      </c>
    </row>
    <row r="650" spans="2:15" x14ac:dyDescent="0.25">
      <c r="B650" s="63" t="str">
        <f t="shared" si="10"/>
        <v>ACV0.000010.150</v>
      </c>
      <c r="C650" s="63" t="s">
        <v>19</v>
      </c>
      <c r="D650" s="63">
        <v>0.1</v>
      </c>
      <c r="E650" s="63">
        <v>1</v>
      </c>
      <c r="F650" s="63">
        <v>1.0000000000000001E-5</v>
      </c>
      <c r="G650" s="63" t="s">
        <v>16</v>
      </c>
      <c r="H650" s="63" t="s">
        <v>15</v>
      </c>
      <c r="I650" s="63">
        <v>50</v>
      </c>
      <c r="J650" s="63">
        <v>100</v>
      </c>
      <c r="K650" s="63" t="s">
        <v>21</v>
      </c>
      <c r="L650" s="63">
        <v>28</v>
      </c>
      <c r="M650" s="63">
        <v>920</v>
      </c>
      <c r="N650" s="63">
        <v>23.448</v>
      </c>
      <c r="O650" s="63">
        <v>923.66</v>
      </c>
    </row>
    <row r="651" spans="2:15" x14ac:dyDescent="0.25">
      <c r="B651" s="63" t="str">
        <f t="shared" si="10"/>
        <v>ACV0.00010.150</v>
      </c>
      <c r="C651" s="63" t="s">
        <v>19</v>
      </c>
      <c r="D651" s="63">
        <v>0.1</v>
      </c>
      <c r="E651" s="63">
        <v>1</v>
      </c>
      <c r="F651" s="63">
        <v>1E-4</v>
      </c>
      <c r="G651" s="63" t="s">
        <v>16</v>
      </c>
      <c r="H651" s="63" t="s">
        <v>15</v>
      </c>
      <c r="I651" s="63">
        <v>50</v>
      </c>
      <c r="J651" s="63">
        <v>100</v>
      </c>
      <c r="K651" s="63" t="s">
        <v>21</v>
      </c>
      <c r="L651" s="63">
        <v>38.363999999999997</v>
      </c>
      <c r="M651" s="63">
        <v>910.53</v>
      </c>
      <c r="N651" s="63">
        <v>38.219000000000001</v>
      </c>
      <c r="O651" s="63">
        <v>910.63</v>
      </c>
    </row>
    <row r="652" spans="2:15" x14ac:dyDescent="0.25">
      <c r="B652" s="63" t="str">
        <f t="shared" si="10"/>
        <v>ACV0.0010.150</v>
      </c>
      <c r="C652" s="63" t="s">
        <v>19</v>
      </c>
      <c r="D652" s="63">
        <v>0.1</v>
      </c>
      <c r="E652" s="63">
        <v>1</v>
      </c>
      <c r="F652" s="63">
        <v>1E-3</v>
      </c>
      <c r="G652" s="63" t="s">
        <v>16</v>
      </c>
      <c r="H652" s="63" t="s">
        <v>15</v>
      </c>
      <c r="I652" s="63">
        <v>50</v>
      </c>
      <c r="J652" s="63">
        <v>100</v>
      </c>
      <c r="K652" s="63" t="s">
        <v>21</v>
      </c>
      <c r="L652" s="63">
        <v>531.13</v>
      </c>
      <c r="M652" s="63">
        <v>578.22</v>
      </c>
      <c r="N652" s="63">
        <v>531.01</v>
      </c>
      <c r="O652" s="63">
        <v>578.19000000000005</v>
      </c>
    </row>
    <row r="653" spans="2:15" x14ac:dyDescent="0.25">
      <c r="B653" s="63" t="str">
        <f t="shared" si="10"/>
        <v>ACV0.010.150</v>
      </c>
      <c r="C653" s="63" t="s">
        <v>19</v>
      </c>
      <c r="D653" s="63">
        <v>0.1</v>
      </c>
      <c r="E653" s="63">
        <v>1</v>
      </c>
      <c r="F653" s="63">
        <v>0.01</v>
      </c>
      <c r="G653" s="63" t="s">
        <v>16</v>
      </c>
      <c r="H653" s="63" t="s">
        <v>15</v>
      </c>
      <c r="I653" s="63">
        <v>50</v>
      </c>
      <c r="J653" s="63">
        <v>100</v>
      </c>
      <c r="K653" s="63" t="s">
        <v>21</v>
      </c>
      <c r="L653" s="63">
        <v>5766.3</v>
      </c>
      <c r="M653" s="63">
        <v>84.519000000000005</v>
      </c>
      <c r="N653" s="63">
        <v>5766.3</v>
      </c>
      <c r="O653" s="63">
        <v>84.451999999999998</v>
      </c>
    </row>
    <row r="654" spans="2:15" x14ac:dyDescent="0.25">
      <c r="B654" s="63" t="str">
        <f t="shared" si="10"/>
        <v>ACV0.10.150</v>
      </c>
      <c r="C654" s="63" t="s">
        <v>19</v>
      </c>
      <c r="D654" s="63">
        <v>0.1</v>
      </c>
      <c r="E654" s="63">
        <v>1</v>
      </c>
      <c r="F654" s="63">
        <v>0.1</v>
      </c>
      <c r="G654" s="63" t="s">
        <v>16</v>
      </c>
      <c r="H654" s="63" t="s">
        <v>15</v>
      </c>
      <c r="I654" s="63">
        <v>50</v>
      </c>
      <c r="J654" s="63">
        <v>100</v>
      </c>
      <c r="K654" s="63" t="s">
        <v>21</v>
      </c>
      <c r="L654" s="63">
        <v>57735</v>
      </c>
      <c r="M654" s="63">
        <v>8.5295000000000005</v>
      </c>
      <c r="N654" s="63">
        <v>57727</v>
      </c>
      <c r="O654" s="63">
        <v>8.5018999999999991</v>
      </c>
    </row>
    <row r="655" spans="2:15" x14ac:dyDescent="0.25">
      <c r="B655" s="63" t="str">
        <f t="shared" si="10"/>
        <v>ACV0.0000010.1100</v>
      </c>
      <c r="C655" s="63" t="s">
        <v>19</v>
      </c>
      <c r="D655" s="63">
        <v>0.1</v>
      </c>
      <c r="E655" s="63">
        <v>1</v>
      </c>
      <c r="F655" s="63">
        <v>9.9999999999999995E-7</v>
      </c>
      <c r="G655" s="63" t="s">
        <v>16</v>
      </c>
      <c r="H655" s="63" t="s">
        <v>15</v>
      </c>
      <c r="I655" s="63">
        <v>100</v>
      </c>
      <c r="J655" s="63">
        <v>300</v>
      </c>
      <c r="K655" s="63" t="s">
        <v>21</v>
      </c>
      <c r="L655" s="63">
        <v>120</v>
      </c>
      <c r="M655" s="63">
        <v>3500</v>
      </c>
      <c r="N655" s="63">
        <v>115.61</v>
      </c>
      <c r="O655" s="63">
        <v>3464.2</v>
      </c>
    </row>
    <row r="656" spans="2:15" x14ac:dyDescent="0.25">
      <c r="B656" s="63" t="str">
        <f t="shared" si="10"/>
        <v>ACV0.000010.1100</v>
      </c>
      <c r="C656" s="63" t="s">
        <v>19</v>
      </c>
      <c r="D656" s="63">
        <v>0.1</v>
      </c>
      <c r="E656" s="63">
        <v>1</v>
      </c>
      <c r="F656" s="63">
        <v>1.0000000000000001E-5</v>
      </c>
      <c r="G656" s="63" t="s">
        <v>16</v>
      </c>
      <c r="H656" s="63" t="s">
        <v>15</v>
      </c>
      <c r="I656" s="63">
        <v>100</v>
      </c>
      <c r="J656" s="63">
        <v>300</v>
      </c>
      <c r="K656" s="63" t="s">
        <v>21</v>
      </c>
      <c r="L656" s="63">
        <v>120</v>
      </c>
      <c r="M656" s="63">
        <v>3500</v>
      </c>
      <c r="N656" s="63">
        <v>115.68</v>
      </c>
      <c r="O656" s="63">
        <v>3464.1</v>
      </c>
    </row>
    <row r="657" spans="2:15" x14ac:dyDescent="0.25">
      <c r="B657" s="63" t="str">
        <f t="shared" si="10"/>
        <v>ACV0.00010.1100</v>
      </c>
      <c r="C657" s="63" t="s">
        <v>19</v>
      </c>
      <c r="D657" s="63">
        <v>0.1</v>
      </c>
      <c r="E657" s="63">
        <v>1</v>
      </c>
      <c r="F657" s="63">
        <v>1E-4</v>
      </c>
      <c r="G657" s="63" t="s">
        <v>16</v>
      </c>
      <c r="H657" s="63" t="s">
        <v>15</v>
      </c>
      <c r="I657" s="63">
        <v>100</v>
      </c>
      <c r="J657" s="63">
        <v>300</v>
      </c>
      <c r="K657" s="63" t="s">
        <v>21</v>
      </c>
      <c r="L657" s="63">
        <v>120</v>
      </c>
      <c r="M657" s="63">
        <v>3500</v>
      </c>
      <c r="N657" s="63">
        <v>119.56</v>
      </c>
      <c r="O657" s="63">
        <v>3460.7</v>
      </c>
    </row>
    <row r="658" spans="2:15" x14ac:dyDescent="0.25">
      <c r="B658" s="63" t="str">
        <f t="shared" si="10"/>
        <v>ACV0.0010.1100</v>
      </c>
      <c r="C658" s="63" t="s">
        <v>19</v>
      </c>
      <c r="D658" s="63">
        <v>0.1</v>
      </c>
      <c r="E658" s="63">
        <v>1</v>
      </c>
      <c r="F658" s="63">
        <v>1E-3</v>
      </c>
      <c r="G658" s="63" t="s">
        <v>16</v>
      </c>
      <c r="H658" s="63" t="s">
        <v>15</v>
      </c>
      <c r="I658" s="63">
        <v>100</v>
      </c>
      <c r="J658" s="63">
        <v>300</v>
      </c>
      <c r="K658" s="63" t="s">
        <v>21</v>
      </c>
      <c r="L658" s="63">
        <v>419.06</v>
      </c>
      <c r="M658" s="63">
        <v>3207.1</v>
      </c>
      <c r="N658" s="63">
        <v>418.74</v>
      </c>
      <c r="O658" s="63">
        <v>3207.3</v>
      </c>
    </row>
    <row r="659" spans="2:15" x14ac:dyDescent="0.25">
      <c r="B659" s="63" t="str">
        <f t="shared" si="10"/>
        <v>ACV0.010.1100</v>
      </c>
      <c r="C659" s="63" t="s">
        <v>19</v>
      </c>
      <c r="D659" s="63">
        <v>0.1</v>
      </c>
      <c r="E659" s="63">
        <v>1</v>
      </c>
      <c r="F659" s="63">
        <v>0.01</v>
      </c>
      <c r="G659" s="63" t="s">
        <v>16</v>
      </c>
      <c r="H659" s="63" t="s">
        <v>15</v>
      </c>
      <c r="I659" s="63">
        <v>100</v>
      </c>
      <c r="J659" s="63">
        <v>300</v>
      </c>
      <c r="K659" s="63" t="s">
        <v>21</v>
      </c>
      <c r="L659" s="63">
        <v>5680.9000000000005</v>
      </c>
      <c r="M659" s="63">
        <v>1112.5999999999999</v>
      </c>
      <c r="N659" s="63">
        <v>5680.8</v>
      </c>
      <c r="O659" s="63">
        <v>1112.5</v>
      </c>
    </row>
    <row r="660" spans="2:15" x14ac:dyDescent="0.25">
      <c r="B660" s="63" t="str">
        <f t="shared" si="10"/>
        <v>ACV0.10.1100</v>
      </c>
      <c r="C660" s="63" t="s">
        <v>19</v>
      </c>
      <c r="D660" s="63">
        <v>0.1</v>
      </c>
      <c r="E660" s="63">
        <v>1</v>
      </c>
      <c r="F660" s="63">
        <v>0.1</v>
      </c>
      <c r="G660" s="63" t="s">
        <v>16</v>
      </c>
      <c r="H660" s="63" t="s">
        <v>15</v>
      </c>
      <c r="I660" s="63">
        <v>100</v>
      </c>
      <c r="J660" s="63">
        <v>300</v>
      </c>
      <c r="K660" s="63" t="s">
        <v>21</v>
      </c>
      <c r="L660" s="63">
        <v>57725</v>
      </c>
      <c r="M660" s="63">
        <v>121.19</v>
      </c>
      <c r="N660" s="63">
        <v>57626</v>
      </c>
      <c r="O660" s="63">
        <v>121.14</v>
      </c>
    </row>
    <row r="661" spans="2:15" x14ac:dyDescent="0.25">
      <c r="B661" s="63" t="str">
        <f t="shared" si="10"/>
        <v>ACV0.0000010.1300</v>
      </c>
      <c r="C661" s="63" t="s">
        <v>19</v>
      </c>
      <c r="D661" s="63">
        <v>0.1</v>
      </c>
      <c r="E661" s="63">
        <v>1</v>
      </c>
      <c r="F661" s="63">
        <v>9.9999999999999995E-7</v>
      </c>
      <c r="G661" s="63" t="s">
        <v>16</v>
      </c>
      <c r="H661" s="63" t="s">
        <v>15</v>
      </c>
      <c r="I661" s="63">
        <v>300</v>
      </c>
      <c r="J661" s="63">
        <v>1000</v>
      </c>
      <c r="K661" s="63" t="s">
        <v>21</v>
      </c>
      <c r="L661" s="63">
        <v>120</v>
      </c>
      <c r="M661" s="63">
        <v>12000</v>
      </c>
      <c r="N661" s="63">
        <v>116.28</v>
      </c>
      <c r="O661" s="63">
        <v>11549</v>
      </c>
    </row>
    <row r="662" spans="2:15" x14ac:dyDescent="0.25">
      <c r="B662" s="63" t="str">
        <f t="shared" si="10"/>
        <v>ACV0.000010.1300</v>
      </c>
      <c r="C662" s="63" t="s">
        <v>19</v>
      </c>
      <c r="D662" s="63">
        <v>0.1</v>
      </c>
      <c r="E662" s="63">
        <v>1</v>
      </c>
      <c r="F662" s="63">
        <v>1.0000000000000001E-5</v>
      </c>
      <c r="G662" s="63" t="s">
        <v>16</v>
      </c>
      <c r="H662" s="63" t="s">
        <v>15</v>
      </c>
      <c r="I662" s="63">
        <v>300</v>
      </c>
      <c r="J662" s="63">
        <v>1000</v>
      </c>
      <c r="K662" s="63" t="s">
        <v>21</v>
      </c>
      <c r="L662" s="63">
        <v>120</v>
      </c>
      <c r="M662" s="63">
        <v>12000</v>
      </c>
      <c r="N662" s="63">
        <v>116.29</v>
      </c>
      <c r="O662" s="63">
        <v>11549</v>
      </c>
    </row>
    <row r="663" spans="2:15" x14ac:dyDescent="0.25">
      <c r="B663" s="63" t="str">
        <f t="shared" si="10"/>
        <v>ACV0.00010.1300</v>
      </c>
      <c r="C663" s="63" t="s">
        <v>19</v>
      </c>
      <c r="D663" s="63">
        <v>0.1</v>
      </c>
      <c r="E663" s="63">
        <v>1</v>
      </c>
      <c r="F663" s="63">
        <v>1E-4</v>
      </c>
      <c r="G663" s="63" t="s">
        <v>16</v>
      </c>
      <c r="H663" s="63" t="s">
        <v>15</v>
      </c>
      <c r="I663" s="63">
        <v>300</v>
      </c>
      <c r="J663" s="63">
        <v>1000</v>
      </c>
      <c r="K663" s="63" t="s">
        <v>21</v>
      </c>
      <c r="L663" s="63">
        <v>120</v>
      </c>
      <c r="M663" s="63">
        <v>12000</v>
      </c>
      <c r="N663" s="63">
        <v>117.69000000000001</v>
      </c>
      <c r="O663" s="63">
        <v>11548</v>
      </c>
    </row>
    <row r="664" spans="2:15" x14ac:dyDescent="0.25">
      <c r="B664" s="63" t="str">
        <f t="shared" si="10"/>
        <v>ACV0.0010.1300</v>
      </c>
      <c r="C664" s="63" t="s">
        <v>19</v>
      </c>
      <c r="D664" s="63">
        <v>0.1</v>
      </c>
      <c r="E664" s="63">
        <v>1</v>
      </c>
      <c r="F664" s="63">
        <v>1E-3</v>
      </c>
      <c r="G664" s="63" t="s">
        <v>16</v>
      </c>
      <c r="H664" s="63" t="s">
        <v>15</v>
      </c>
      <c r="I664" s="63">
        <v>300</v>
      </c>
      <c r="J664" s="63">
        <v>1000</v>
      </c>
      <c r="K664" s="63" t="s">
        <v>21</v>
      </c>
      <c r="L664" s="63">
        <v>204.92999999999998</v>
      </c>
      <c r="M664" s="63">
        <v>11915</v>
      </c>
      <c r="N664" s="63">
        <v>253.54999999999998</v>
      </c>
      <c r="O664" s="63">
        <v>11426</v>
      </c>
    </row>
    <row r="665" spans="2:15" x14ac:dyDescent="0.25">
      <c r="B665" s="63" t="str">
        <f t="shared" si="10"/>
        <v>ACV0.010.1300</v>
      </c>
      <c r="C665" s="63" t="s">
        <v>19</v>
      </c>
      <c r="D665" s="63">
        <v>0.1</v>
      </c>
      <c r="E665" s="63">
        <v>1</v>
      </c>
      <c r="F665" s="63">
        <v>0.01</v>
      </c>
      <c r="G665" s="63" t="s">
        <v>16</v>
      </c>
      <c r="H665" s="63" t="s">
        <v>15</v>
      </c>
      <c r="I665" s="63">
        <v>300</v>
      </c>
      <c r="J665" s="63">
        <v>1000</v>
      </c>
      <c r="K665" s="63" t="s">
        <v>21</v>
      </c>
      <c r="L665" s="63">
        <v>5122.8</v>
      </c>
      <c r="M665" s="63">
        <v>7893.3</v>
      </c>
      <c r="N665" s="63">
        <v>5122.5</v>
      </c>
      <c r="O665" s="63">
        <v>7893.4</v>
      </c>
    </row>
    <row r="666" spans="2:15" x14ac:dyDescent="0.25">
      <c r="B666" s="63" t="str">
        <f t="shared" si="10"/>
        <v>ACV0.10.1300</v>
      </c>
      <c r="C666" s="63" t="s">
        <v>19</v>
      </c>
      <c r="D666" s="63">
        <v>0.1</v>
      </c>
      <c r="E666" s="63">
        <v>1</v>
      </c>
      <c r="F666" s="63">
        <v>0.1</v>
      </c>
      <c r="G666" s="63" t="s">
        <v>16</v>
      </c>
      <c r="H666" s="63" t="s">
        <v>15</v>
      </c>
      <c r="I666" s="63">
        <v>300</v>
      </c>
      <c r="J666" s="63">
        <v>1000</v>
      </c>
      <c r="K666" s="63" t="s">
        <v>21</v>
      </c>
      <c r="L666" s="63">
        <v>57622</v>
      </c>
      <c r="M666" s="63">
        <v>1280.9000000000001</v>
      </c>
      <c r="N666" s="63">
        <v>56960</v>
      </c>
      <c r="O666" s="63">
        <v>1280.8</v>
      </c>
    </row>
    <row r="667" spans="2:15" x14ac:dyDescent="0.25">
      <c r="B667" s="63" t="str">
        <f t="shared" si="10"/>
        <v>ACV0.0000110.001</v>
      </c>
      <c r="C667" s="63" t="s">
        <v>19</v>
      </c>
      <c r="D667" s="63">
        <v>1</v>
      </c>
      <c r="E667" s="63">
        <v>10</v>
      </c>
      <c r="F667" s="63">
        <v>1.0000000000000001E-5</v>
      </c>
      <c r="G667" s="63" t="s">
        <v>16</v>
      </c>
      <c r="H667" s="63" t="s">
        <v>14</v>
      </c>
      <c r="I667" s="63">
        <v>1E-3</v>
      </c>
      <c r="J667" s="63">
        <v>0.04</v>
      </c>
      <c r="K667" s="63" t="s">
        <v>21</v>
      </c>
      <c r="L667" s="63">
        <v>0.47</v>
      </c>
      <c r="M667" s="63">
        <v>8.3000000000000004E-2</v>
      </c>
      <c r="N667" s="63">
        <v>0.45985999999999999</v>
      </c>
      <c r="O667" s="63">
        <v>8.3100999999999994E-2</v>
      </c>
    </row>
    <row r="668" spans="2:15" x14ac:dyDescent="0.25">
      <c r="B668" s="63" t="str">
        <f t="shared" si="10"/>
        <v>ACV0.000110.001</v>
      </c>
      <c r="C668" s="63" t="s">
        <v>19</v>
      </c>
      <c r="D668" s="63">
        <v>1</v>
      </c>
      <c r="E668" s="63">
        <v>10</v>
      </c>
      <c r="F668" s="63">
        <v>1E-4</v>
      </c>
      <c r="G668" s="63" t="s">
        <v>16</v>
      </c>
      <c r="H668" s="63" t="s">
        <v>14</v>
      </c>
      <c r="I668" s="63">
        <v>1E-3</v>
      </c>
      <c r="J668" s="63">
        <v>0.04</v>
      </c>
      <c r="K668" s="63" t="s">
        <v>21</v>
      </c>
      <c r="L668" s="63">
        <v>0.47</v>
      </c>
      <c r="M668" s="63">
        <v>8.3000000000000004E-2</v>
      </c>
      <c r="N668" s="63">
        <v>0.46309</v>
      </c>
      <c r="O668" s="63">
        <v>8.2905999999999994E-2</v>
      </c>
    </row>
    <row r="669" spans="2:15" x14ac:dyDescent="0.25">
      <c r="B669" s="63" t="str">
        <f t="shared" si="10"/>
        <v>ACV0.00110.001</v>
      </c>
      <c r="C669" s="63" t="s">
        <v>19</v>
      </c>
      <c r="D669" s="63">
        <v>1</v>
      </c>
      <c r="E669" s="63">
        <v>10</v>
      </c>
      <c r="F669" s="63">
        <v>1E-3</v>
      </c>
      <c r="G669" s="63" t="s">
        <v>16</v>
      </c>
      <c r="H669" s="63" t="s">
        <v>14</v>
      </c>
      <c r="I669" s="63">
        <v>1E-3</v>
      </c>
      <c r="J669" s="63">
        <v>0.04</v>
      </c>
      <c r="K669" s="63" t="s">
        <v>21</v>
      </c>
      <c r="L669" s="63">
        <v>0.72376999999999991</v>
      </c>
      <c r="M669" s="63">
        <v>6.9101999999999997E-2</v>
      </c>
      <c r="N669" s="63">
        <v>0.72346999999999995</v>
      </c>
      <c r="O669" s="63">
        <v>6.9061999999999998E-2</v>
      </c>
    </row>
    <row r="670" spans="2:15" x14ac:dyDescent="0.25">
      <c r="B670" s="63" t="str">
        <f t="shared" si="10"/>
        <v>ACV0.0110.001</v>
      </c>
      <c r="C670" s="63" t="s">
        <v>19</v>
      </c>
      <c r="D670" s="63">
        <v>1</v>
      </c>
      <c r="E670" s="63">
        <v>10</v>
      </c>
      <c r="F670" s="63">
        <v>0.01</v>
      </c>
      <c r="G670" s="63" t="s">
        <v>16</v>
      </c>
      <c r="H670" s="63" t="s">
        <v>14</v>
      </c>
      <c r="I670" s="63">
        <v>1E-3</v>
      </c>
      <c r="J670" s="63">
        <v>0.04</v>
      </c>
      <c r="K670" s="63" t="s">
        <v>21</v>
      </c>
      <c r="L670" s="63">
        <v>5.7860999999999994</v>
      </c>
      <c r="M670" s="63">
        <v>1.3062000000000001E-2</v>
      </c>
      <c r="N670" s="63">
        <v>5.7859999999999996</v>
      </c>
      <c r="O670" s="63">
        <v>1.3008E-2</v>
      </c>
    </row>
    <row r="671" spans="2:15" x14ac:dyDescent="0.25">
      <c r="B671" s="63" t="str">
        <f t="shared" ref="B671:B734" si="11">CONCATENATE(C671,F671,D671,I671)</f>
        <v>ACV0.110.001</v>
      </c>
      <c r="C671" s="63" t="s">
        <v>19</v>
      </c>
      <c r="D671" s="63">
        <v>1</v>
      </c>
      <c r="E671" s="63">
        <v>10</v>
      </c>
      <c r="F671" s="63">
        <v>0.1</v>
      </c>
      <c r="G671" s="63" t="s">
        <v>16</v>
      </c>
      <c r="H671" s="63" t="s">
        <v>14</v>
      </c>
      <c r="I671" s="63">
        <v>1E-3</v>
      </c>
      <c r="J671" s="63">
        <v>0.04</v>
      </c>
      <c r="K671" s="63" t="s">
        <v>21</v>
      </c>
      <c r="L671" s="63">
        <v>57.736999999999995</v>
      </c>
      <c r="M671" s="63">
        <v>1.3416999999999999E-3</v>
      </c>
      <c r="N671" s="63">
        <v>57.736999999999995</v>
      </c>
      <c r="O671" s="63">
        <v>1.3196E-3</v>
      </c>
    </row>
    <row r="672" spans="2:15" x14ac:dyDescent="0.25">
      <c r="B672" s="63" t="str">
        <f t="shared" si="11"/>
        <v>ACV110.001</v>
      </c>
      <c r="C672" s="63" t="s">
        <v>19</v>
      </c>
      <c r="D672" s="63">
        <v>1</v>
      </c>
      <c r="E672" s="63">
        <v>10</v>
      </c>
      <c r="F672" s="63">
        <v>1</v>
      </c>
      <c r="G672" s="63" t="s">
        <v>16</v>
      </c>
      <c r="H672" s="63" t="s">
        <v>14</v>
      </c>
      <c r="I672" s="63">
        <v>1E-3</v>
      </c>
      <c r="J672" s="63">
        <v>0.04</v>
      </c>
      <c r="K672" s="63" t="s">
        <v>21</v>
      </c>
      <c r="L672" s="63">
        <v>577.36</v>
      </c>
      <c r="M672" s="63">
        <v>1.4082E-4</v>
      </c>
      <c r="N672" s="63">
        <v>577.35</v>
      </c>
      <c r="O672" s="63">
        <v>1.3197999999999999E-4</v>
      </c>
    </row>
    <row r="673" spans="2:15" x14ac:dyDescent="0.25">
      <c r="B673" s="63" t="str">
        <f t="shared" si="11"/>
        <v>ACV0.0000110.04</v>
      </c>
      <c r="C673" s="63" t="s">
        <v>19</v>
      </c>
      <c r="D673" s="63">
        <v>1</v>
      </c>
      <c r="E673" s="63">
        <v>10</v>
      </c>
      <c r="F673" s="63">
        <v>1.0000000000000001E-5</v>
      </c>
      <c r="G673" s="63" t="s">
        <v>16</v>
      </c>
      <c r="H673" s="63" t="s">
        <v>14</v>
      </c>
      <c r="I673" s="63">
        <v>0.04</v>
      </c>
      <c r="J673" s="63">
        <v>1</v>
      </c>
      <c r="K673" s="63" t="s">
        <v>21</v>
      </c>
      <c r="L673" s="63">
        <v>0.24</v>
      </c>
      <c r="M673" s="63">
        <v>8.2000000000000003E-2</v>
      </c>
      <c r="N673" s="63">
        <v>0.23105000000000001</v>
      </c>
      <c r="O673" s="63">
        <v>8.1983E-2</v>
      </c>
    </row>
    <row r="674" spans="2:15" x14ac:dyDescent="0.25">
      <c r="B674" s="63" t="str">
        <f t="shared" si="11"/>
        <v>ACV0.000110.04</v>
      </c>
      <c r="C674" s="63" t="s">
        <v>19</v>
      </c>
      <c r="D674" s="63">
        <v>1</v>
      </c>
      <c r="E674" s="63">
        <v>10</v>
      </c>
      <c r="F674" s="63">
        <v>1E-4</v>
      </c>
      <c r="G674" s="63" t="s">
        <v>16</v>
      </c>
      <c r="H674" s="63" t="s">
        <v>14</v>
      </c>
      <c r="I674" s="63">
        <v>0.04</v>
      </c>
      <c r="J674" s="63">
        <v>1</v>
      </c>
      <c r="K674" s="63" t="s">
        <v>21</v>
      </c>
      <c r="L674" s="63">
        <v>0.24</v>
      </c>
      <c r="M674" s="63">
        <v>8.2000000000000003E-2</v>
      </c>
      <c r="N674" s="63">
        <v>0.2359</v>
      </c>
      <c r="O674" s="63">
        <v>8.1574999999999995E-2</v>
      </c>
    </row>
    <row r="675" spans="2:15" x14ac:dyDescent="0.25">
      <c r="B675" s="63" t="str">
        <f t="shared" si="11"/>
        <v>ACV0.00110.04</v>
      </c>
      <c r="C675" s="63" t="s">
        <v>19</v>
      </c>
      <c r="D675" s="63">
        <v>1</v>
      </c>
      <c r="E675" s="63">
        <v>10</v>
      </c>
      <c r="F675" s="63">
        <v>1E-3</v>
      </c>
      <c r="G675" s="63" t="s">
        <v>16</v>
      </c>
      <c r="H675" s="63" t="s">
        <v>14</v>
      </c>
      <c r="I675" s="63">
        <v>0.04</v>
      </c>
      <c r="J675" s="63">
        <v>1</v>
      </c>
      <c r="K675" s="63" t="s">
        <v>21</v>
      </c>
      <c r="L675" s="63">
        <v>0.5964799999999999</v>
      </c>
      <c r="M675" s="63">
        <v>6.0263999999999998E-2</v>
      </c>
      <c r="N675" s="63">
        <v>0.59611999999999998</v>
      </c>
      <c r="O675" s="63">
        <v>6.0218000000000001E-2</v>
      </c>
    </row>
    <row r="676" spans="2:15" x14ac:dyDescent="0.25">
      <c r="B676" s="63" t="str">
        <f t="shared" si="11"/>
        <v>ACV0.0110.04</v>
      </c>
      <c r="C676" s="63" t="s">
        <v>19</v>
      </c>
      <c r="D676" s="63">
        <v>1</v>
      </c>
      <c r="E676" s="63">
        <v>10</v>
      </c>
      <c r="F676" s="63">
        <v>0.01</v>
      </c>
      <c r="G676" s="63" t="s">
        <v>16</v>
      </c>
      <c r="H676" s="63" t="s">
        <v>14</v>
      </c>
      <c r="I676" s="63">
        <v>0.04</v>
      </c>
      <c r="J676" s="63">
        <v>1</v>
      </c>
      <c r="K676" s="63" t="s">
        <v>21</v>
      </c>
      <c r="L676" s="63">
        <v>5.7725</v>
      </c>
      <c r="M676" s="63">
        <v>9.6404000000000004E-3</v>
      </c>
      <c r="N676" s="63">
        <v>5.7724000000000002</v>
      </c>
      <c r="O676" s="63">
        <v>9.5863000000000007E-3</v>
      </c>
    </row>
    <row r="677" spans="2:15" x14ac:dyDescent="0.25">
      <c r="B677" s="63" t="str">
        <f t="shared" si="11"/>
        <v>ACV0.110.04</v>
      </c>
      <c r="C677" s="63" t="s">
        <v>19</v>
      </c>
      <c r="D677" s="63">
        <v>1</v>
      </c>
      <c r="E677" s="63">
        <v>10</v>
      </c>
      <c r="F677" s="63">
        <v>0.1</v>
      </c>
      <c r="G677" s="63" t="s">
        <v>16</v>
      </c>
      <c r="H677" s="63" t="s">
        <v>14</v>
      </c>
      <c r="I677" s="63">
        <v>0.04</v>
      </c>
      <c r="J677" s="63">
        <v>1</v>
      </c>
      <c r="K677" s="63" t="s">
        <v>21</v>
      </c>
      <c r="L677" s="63">
        <v>57.734999999999999</v>
      </c>
      <c r="M677" s="63">
        <v>9.8919999999999998E-4</v>
      </c>
      <c r="N677" s="63">
        <v>57.734999999999999</v>
      </c>
      <c r="O677" s="63">
        <v>9.6710000000000003E-4</v>
      </c>
    </row>
    <row r="678" spans="2:15" x14ac:dyDescent="0.25">
      <c r="B678" s="63" t="str">
        <f t="shared" si="11"/>
        <v>ACV110.04</v>
      </c>
      <c r="C678" s="63" t="s">
        <v>19</v>
      </c>
      <c r="D678" s="63">
        <v>1</v>
      </c>
      <c r="E678" s="63">
        <v>10</v>
      </c>
      <c r="F678" s="63">
        <v>1</v>
      </c>
      <c r="G678" s="63" t="s">
        <v>16</v>
      </c>
      <c r="H678" s="63" t="s">
        <v>14</v>
      </c>
      <c r="I678" s="63">
        <v>0.04</v>
      </c>
      <c r="J678" s="63">
        <v>1</v>
      </c>
      <c r="K678" s="63" t="s">
        <v>21</v>
      </c>
      <c r="L678" s="63">
        <v>577.36</v>
      </c>
      <c r="M678" s="63">
        <v>1.0556E-4</v>
      </c>
      <c r="N678" s="63">
        <v>577.35</v>
      </c>
      <c r="O678" s="63">
        <v>9.6718999999999993E-5</v>
      </c>
    </row>
    <row r="679" spans="2:15" x14ac:dyDescent="0.25">
      <c r="B679" s="63" t="str">
        <f t="shared" si="11"/>
        <v>ACV0.0000111</v>
      </c>
      <c r="C679" s="63" t="s">
        <v>19</v>
      </c>
      <c r="D679" s="63">
        <v>1</v>
      </c>
      <c r="E679" s="63">
        <v>10</v>
      </c>
      <c r="F679" s="63">
        <v>1.0000000000000001E-5</v>
      </c>
      <c r="G679" s="63" t="s">
        <v>16</v>
      </c>
      <c r="H679" s="63" t="s">
        <v>14</v>
      </c>
      <c r="I679" s="63">
        <v>1</v>
      </c>
      <c r="J679" s="63">
        <v>20</v>
      </c>
      <c r="K679" s="63" t="s">
        <v>21</v>
      </c>
      <c r="L679" s="63">
        <v>0.26</v>
      </c>
      <c r="M679" s="63">
        <v>0.16</v>
      </c>
      <c r="N679" s="63">
        <v>0.23135</v>
      </c>
      <c r="O679" s="63">
        <v>0.16228999999999999</v>
      </c>
    </row>
    <row r="680" spans="2:15" x14ac:dyDescent="0.25">
      <c r="B680" s="63" t="str">
        <f t="shared" si="11"/>
        <v>ACV0.000111</v>
      </c>
      <c r="C680" s="63" t="s">
        <v>19</v>
      </c>
      <c r="D680" s="63">
        <v>1</v>
      </c>
      <c r="E680" s="63">
        <v>10</v>
      </c>
      <c r="F680" s="63">
        <v>1E-4</v>
      </c>
      <c r="G680" s="63" t="s">
        <v>16</v>
      </c>
      <c r="H680" s="63" t="s">
        <v>14</v>
      </c>
      <c r="I680" s="63">
        <v>1</v>
      </c>
      <c r="J680" s="63">
        <v>20</v>
      </c>
      <c r="K680" s="63" t="s">
        <v>21</v>
      </c>
      <c r="L680" s="63">
        <v>0.26</v>
      </c>
      <c r="M680" s="63">
        <v>0.16</v>
      </c>
      <c r="N680" s="63">
        <v>0.23526</v>
      </c>
      <c r="O680" s="63">
        <v>0.16192999999999999</v>
      </c>
    </row>
    <row r="681" spans="2:15" x14ac:dyDescent="0.25">
      <c r="B681" s="63" t="str">
        <f t="shared" si="11"/>
        <v>ACV0.00111</v>
      </c>
      <c r="C681" s="63" t="s">
        <v>19</v>
      </c>
      <c r="D681" s="63">
        <v>1</v>
      </c>
      <c r="E681" s="63">
        <v>10</v>
      </c>
      <c r="F681" s="63">
        <v>1E-3</v>
      </c>
      <c r="G681" s="63" t="s">
        <v>16</v>
      </c>
      <c r="H681" s="63" t="s">
        <v>14</v>
      </c>
      <c r="I681" s="63">
        <v>1</v>
      </c>
      <c r="J681" s="63">
        <v>20</v>
      </c>
      <c r="K681" s="63" t="s">
        <v>21</v>
      </c>
      <c r="L681" s="63">
        <v>0.56169999999999998</v>
      </c>
      <c r="M681" s="63">
        <v>0.13811000000000001</v>
      </c>
      <c r="N681" s="63">
        <v>0.56028</v>
      </c>
      <c r="O681" s="63">
        <v>0.13811999999999999</v>
      </c>
    </row>
    <row r="682" spans="2:15" x14ac:dyDescent="0.25">
      <c r="B682" s="63" t="str">
        <f t="shared" si="11"/>
        <v>ACV0.0111</v>
      </c>
      <c r="C682" s="63" t="s">
        <v>19</v>
      </c>
      <c r="D682" s="63">
        <v>1</v>
      </c>
      <c r="E682" s="63">
        <v>10</v>
      </c>
      <c r="F682" s="63">
        <v>0.01</v>
      </c>
      <c r="G682" s="63" t="s">
        <v>16</v>
      </c>
      <c r="H682" s="63" t="s">
        <v>14</v>
      </c>
      <c r="I682" s="63">
        <v>1</v>
      </c>
      <c r="J682" s="63">
        <v>20</v>
      </c>
      <c r="K682" s="63" t="s">
        <v>21</v>
      </c>
      <c r="L682" s="63">
        <v>5.7566999999999995</v>
      </c>
      <c r="M682" s="63">
        <v>3.0877999999999999E-2</v>
      </c>
      <c r="N682" s="63">
        <v>5.7561</v>
      </c>
      <c r="O682" s="63">
        <v>3.0768E-2</v>
      </c>
    </row>
    <row r="683" spans="2:15" x14ac:dyDescent="0.25">
      <c r="B683" s="63" t="str">
        <f t="shared" si="11"/>
        <v>ACV0.111</v>
      </c>
      <c r="C683" s="63" t="s">
        <v>19</v>
      </c>
      <c r="D683" s="63">
        <v>1</v>
      </c>
      <c r="E683" s="63">
        <v>10</v>
      </c>
      <c r="F683" s="63">
        <v>0.1</v>
      </c>
      <c r="G683" s="63" t="s">
        <v>16</v>
      </c>
      <c r="H683" s="63" t="s">
        <v>14</v>
      </c>
      <c r="I683" s="63">
        <v>1</v>
      </c>
      <c r="J683" s="63">
        <v>20</v>
      </c>
      <c r="K683" s="63" t="s">
        <v>21</v>
      </c>
      <c r="L683" s="63">
        <v>57.733999999999995</v>
      </c>
      <c r="M683" s="63">
        <v>3.2047E-3</v>
      </c>
      <c r="N683" s="63">
        <v>57.733999999999995</v>
      </c>
      <c r="O683" s="63">
        <v>3.1568E-3</v>
      </c>
    </row>
    <row r="684" spans="2:15" x14ac:dyDescent="0.25">
      <c r="B684" s="63" t="str">
        <f t="shared" si="11"/>
        <v>ACV111</v>
      </c>
      <c r="C684" s="63" t="s">
        <v>19</v>
      </c>
      <c r="D684" s="63">
        <v>1</v>
      </c>
      <c r="E684" s="63">
        <v>10</v>
      </c>
      <c r="F684" s="63">
        <v>1</v>
      </c>
      <c r="G684" s="63" t="s">
        <v>16</v>
      </c>
      <c r="H684" s="63" t="s">
        <v>14</v>
      </c>
      <c r="I684" s="63">
        <v>1</v>
      </c>
      <c r="J684" s="63">
        <v>20</v>
      </c>
      <c r="K684" s="63" t="s">
        <v>21</v>
      </c>
      <c r="L684" s="63">
        <v>577.36</v>
      </c>
      <c r="M684" s="63">
        <v>3.3492999999999999E-4</v>
      </c>
      <c r="N684" s="63">
        <v>577.35</v>
      </c>
      <c r="O684" s="63">
        <v>3.1576E-4</v>
      </c>
    </row>
    <row r="685" spans="2:15" x14ac:dyDescent="0.25">
      <c r="B685" s="63" t="str">
        <f t="shared" si="11"/>
        <v>ACV0.00001120</v>
      </c>
      <c r="C685" s="63" t="s">
        <v>19</v>
      </c>
      <c r="D685" s="63">
        <v>1</v>
      </c>
      <c r="E685" s="63">
        <v>10</v>
      </c>
      <c r="F685" s="63">
        <v>1.0000000000000001E-5</v>
      </c>
      <c r="G685" s="63" t="s">
        <v>16</v>
      </c>
      <c r="H685" s="63" t="s">
        <v>14</v>
      </c>
      <c r="I685" s="63">
        <v>20</v>
      </c>
      <c r="J685" s="63">
        <v>50</v>
      </c>
      <c r="K685" s="63" t="s">
        <v>21</v>
      </c>
      <c r="L685" s="63">
        <v>0.24</v>
      </c>
      <c r="M685" s="63">
        <v>0.35</v>
      </c>
      <c r="N685" s="63">
        <v>0.23064000000000001</v>
      </c>
      <c r="O685" s="63">
        <v>0.34716000000000002</v>
      </c>
    </row>
    <row r="686" spans="2:15" x14ac:dyDescent="0.25">
      <c r="B686" s="63" t="str">
        <f t="shared" si="11"/>
        <v>ACV0.0001120</v>
      </c>
      <c r="C686" s="63" t="s">
        <v>19</v>
      </c>
      <c r="D686" s="63">
        <v>1</v>
      </c>
      <c r="E686" s="63">
        <v>10</v>
      </c>
      <c r="F686" s="63">
        <v>1E-4</v>
      </c>
      <c r="G686" s="63" t="s">
        <v>16</v>
      </c>
      <c r="H686" s="63" t="s">
        <v>14</v>
      </c>
      <c r="I686" s="63">
        <v>20</v>
      </c>
      <c r="J686" s="63">
        <v>50</v>
      </c>
      <c r="K686" s="63" t="s">
        <v>21</v>
      </c>
      <c r="L686" s="63">
        <v>0.24</v>
      </c>
      <c r="M686" s="63">
        <v>0.35</v>
      </c>
      <c r="N686" s="63">
        <v>0.23377000000000001</v>
      </c>
      <c r="O686" s="63">
        <v>0.34688999999999998</v>
      </c>
    </row>
    <row r="687" spans="2:15" x14ac:dyDescent="0.25">
      <c r="B687" s="63" t="str">
        <f t="shared" si="11"/>
        <v>ACV0.001120</v>
      </c>
      <c r="C687" s="63" t="s">
        <v>19</v>
      </c>
      <c r="D687" s="63">
        <v>1</v>
      </c>
      <c r="E687" s="63">
        <v>10</v>
      </c>
      <c r="F687" s="63">
        <v>1E-3</v>
      </c>
      <c r="G687" s="63" t="s">
        <v>16</v>
      </c>
      <c r="H687" s="63" t="s">
        <v>14</v>
      </c>
      <c r="I687" s="63">
        <v>20</v>
      </c>
      <c r="J687" s="63">
        <v>50</v>
      </c>
      <c r="K687" s="63" t="s">
        <v>21</v>
      </c>
      <c r="L687" s="63">
        <v>0.49453000000000003</v>
      </c>
      <c r="M687" s="63">
        <v>0.32536999999999999</v>
      </c>
      <c r="N687" s="63">
        <v>0.49126999999999998</v>
      </c>
      <c r="O687" s="63">
        <v>0.32557000000000003</v>
      </c>
    </row>
    <row r="688" spans="2:15" x14ac:dyDescent="0.25">
      <c r="B688" s="63" t="str">
        <f t="shared" si="11"/>
        <v>ACV0.01120</v>
      </c>
      <c r="C688" s="63" t="s">
        <v>19</v>
      </c>
      <c r="D688" s="63">
        <v>1</v>
      </c>
      <c r="E688" s="63">
        <v>10</v>
      </c>
      <c r="F688" s="63">
        <v>0.01</v>
      </c>
      <c r="G688" s="63" t="s">
        <v>16</v>
      </c>
      <c r="H688" s="63" t="s">
        <v>14</v>
      </c>
      <c r="I688" s="63">
        <v>20</v>
      </c>
      <c r="J688" s="63">
        <v>50</v>
      </c>
      <c r="K688" s="63" t="s">
        <v>21</v>
      </c>
      <c r="L688" s="63">
        <v>5.6867000000000001</v>
      </c>
      <c r="M688" s="63">
        <v>0.11745999999999999</v>
      </c>
      <c r="N688" s="63">
        <v>5.6849999999999996</v>
      </c>
      <c r="O688" s="63">
        <v>0.11736000000000001</v>
      </c>
    </row>
    <row r="689" spans="2:15" x14ac:dyDescent="0.25">
      <c r="B689" s="63" t="str">
        <f t="shared" si="11"/>
        <v>ACV0.1120</v>
      </c>
      <c r="C689" s="63" t="s">
        <v>19</v>
      </c>
      <c r="D689" s="63">
        <v>1</v>
      </c>
      <c r="E689" s="63">
        <v>10</v>
      </c>
      <c r="F689" s="63">
        <v>0.1</v>
      </c>
      <c r="G689" s="63" t="s">
        <v>16</v>
      </c>
      <c r="H689" s="63" t="s">
        <v>14</v>
      </c>
      <c r="I689" s="63">
        <v>20</v>
      </c>
      <c r="J689" s="63">
        <v>50</v>
      </c>
      <c r="K689" s="63" t="s">
        <v>21</v>
      </c>
      <c r="L689" s="63">
        <v>57.725999999999999</v>
      </c>
      <c r="M689" s="63">
        <v>1.2918000000000001E-2</v>
      </c>
      <c r="N689" s="63">
        <v>57.725999999999999</v>
      </c>
      <c r="O689" s="63">
        <v>1.2854000000000001E-2</v>
      </c>
    </row>
    <row r="690" spans="2:15" x14ac:dyDescent="0.25">
      <c r="B690" s="63" t="str">
        <f t="shared" si="11"/>
        <v>ACV1120</v>
      </c>
      <c r="C690" s="63" t="s">
        <v>19</v>
      </c>
      <c r="D690" s="63">
        <v>1</v>
      </c>
      <c r="E690" s="63">
        <v>10</v>
      </c>
      <c r="F690" s="63">
        <v>1</v>
      </c>
      <c r="G690" s="63" t="s">
        <v>16</v>
      </c>
      <c r="H690" s="63" t="s">
        <v>14</v>
      </c>
      <c r="I690" s="63">
        <v>20</v>
      </c>
      <c r="J690" s="63">
        <v>50</v>
      </c>
      <c r="K690" s="63" t="s">
        <v>21</v>
      </c>
      <c r="L690" s="63">
        <v>577.35</v>
      </c>
      <c r="M690" s="63">
        <v>1.3125000000000001E-3</v>
      </c>
      <c r="N690" s="63">
        <v>577.34</v>
      </c>
      <c r="O690" s="63">
        <v>1.2868000000000001E-3</v>
      </c>
    </row>
    <row r="691" spans="2:15" x14ac:dyDescent="0.25">
      <c r="B691" s="63" t="str">
        <f t="shared" si="11"/>
        <v>ACV0.00001150</v>
      </c>
      <c r="C691" s="63" t="s">
        <v>19</v>
      </c>
      <c r="D691" s="63">
        <v>1</v>
      </c>
      <c r="E691" s="63">
        <v>10</v>
      </c>
      <c r="F691" s="63">
        <v>1.0000000000000001E-5</v>
      </c>
      <c r="G691" s="63" t="s">
        <v>16</v>
      </c>
      <c r="H691" s="63" t="s">
        <v>14</v>
      </c>
      <c r="I691" s="63">
        <v>50</v>
      </c>
      <c r="J691" s="63">
        <v>100</v>
      </c>
      <c r="K691" s="63" t="s">
        <v>21</v>
      </c>
      <c r="L691" s="63">
        <v>0.28000000000000003</v>
      </c>
      <c r="M691" s="63">
        <v>0.92</v>
      </c>
      <c r="N691" s="63">
        <v>0.23096</v>
      </c>
      <c r="O691" s="63">
        <v>0.92403999999999997</v>
      </c>
    </row>
    <row r="692" spans="2:15" x14ac:dyDescent="0.25">
      <c r="B692" s="63" t="str">
        <f t="shared" si="11"/>
        <v>ACV0.0001150</v>
      </c>
      <c r="C692" s="63" t="s">
        <v>19</v>
      </c>
      <c r="D692" s="63">
        <v>1</v>
      </c>
      <c r="E692" s="63">
        <v>10</v>
      </c>
      <c r="F692" s="63">
        <v>1E-4</v>
      </c>
      <c r="G692" s="63" t="s">
        <v>16</v>
      </c>
      <c r="H692" s="63" t="s">
        <v>14</v>
      </c>
      <c r="I692" s="63">
        <v>50</v>
      </c>
      <c r="J692" s="63">
        <v>100</v>
      </c>
      <c r="K692" s="63" t="s">
        <v>21</v>
      </c>
      <c r="L692" s="63">
        <v>0.28000000000000003</v>
      </c>
      <c r="M692" s="63">
        <v>0.92</v>
      </c>
      <c r="N692" s="63">
        <v>0.23253000000000001</v>
      </c>
      <c r="O692" s="63">
        <v>0.92390000000000005</v>
      </c>
    </row>
    <row r="693" spans="2:15" x14ac:dyDescent="0.25">
      <c r="B693" s="63" t="str">
        <f t="shared" si="11"/>
        <v>ACV0.001150</v>
      </c>
      <c r="C693" s="63" t="s">
        <v>19</v>
      </c>
      <c r="D693" s="63">
        <v>1</v>
      </c>
      <c r="E693" s="63">
        <v>10</v>
      </c>
      <c r="F693" s="63">
        <v>1E-3</v>
      </c>
      <c r="G693" s="63" t="s">
        <v>16</v>
      </c>
      <c r="H693" s="63" t="s">
        <v>14</v>
      </c>
      <c r="I693" s="63">
        <v>50</v>
      </c>
      <c r="J693" s="63">
        <v>100</v>
      </c>
      <c r="K693" s="63" t="s">
        <v>21</v>
      </c>
      <c r="L693" s="63">
        <v>0.38425999999999999</v>
      </c>
      <c r="M693" s="63">
        <v>0.91054999999999997</v>
      </c>
      <c r="N693" s="63">
        <v>0.38036999999999999</v>
      </c>
      <c r="O693" s="63">
        <v>0.91086</v>
      </c>
    </row>
    <row r="694" spans="2:15" x14ac:dyDescent="0.25">
      <c r="B694" s="63" t="str">
        <f t="shared" si="11"/>
        <v>ACV0.01150</v>
      </c>
      <c r="C694" s="63" t="s">
        <v>19</v>
      </c>
      <c r="D694" s="63">
        <v>1</v>
      </c>
      <c r="E694" s="63">
        <v>10</v>
      </c>
      <c r="F694" s="63">
        <v>0.01</v>
      </c>
      <c r="G694" s="63" t="s">
        <v>16</v>
      </c>
      <c r="H694" s="63" t="s">
        <v>14</v>
      </c>
      <c r="I694" s="63">
        <v>50</v>
      </c>
      <c r="J694" s="63">
        <v>100</v>
      </c>
      <c r="K694" s="63" t="s">
        <v>21</v>
      </c>
      <c r="L694" s="63">
        <v>5.3129</v>
      </c>
      <c r="M694" s="63">
        <v>0.57823000000000002</v>
      </c>
      <c r="N694" s="63">
        <v>5.3096999999999994</v>
      </c>
      <c r="O694" s="63">
        <v>0.57826999999999995</v>
      </c>
    </row>
    <row r="695" spans="2:15" x14ac:dyDescent="0.25">
      <c r="B695" s="63" t="str">
        <f t="shared" si="11"/>
        <v>ACV0.1150</v>
      </c>
      <c r="C695" s="63" t="s">
        <v>19</v>
      </c>
      <c r="D695" s="63">
        <v>1</v>
      </c>
      <c r="E695" s="63">
        <v>10</v>
      </c>
      <c r="F695" s="63">
        <v>0.1</v>
      </c>
      <c r="G695" s="63" t="s">
        <v>16</v>
      </c>
      <c r="H695" s="63" t="s">
        <v>14</v>
      </c>
      <c r="I695" s="63">
        <v>50</v>
      </c>
      <c r="J695" s="63">
        <v>100</v>
      </c>
      <c r="K695" s="63" t="s">
        <v>21</v>
      </c>
      <c r="L695" s="63">
        <v>57.663999999999994</v>
      </c>
      <c r="M695" s="63">
        <v>8.4554000000000004E-2</v>
      </c>
      <c r="N695" s="63">
        <v>57.662999999999997</v>
      </c>
      <c r="O695" s="63">
        <v>8.4463999999999997E-2</v>
      </c>
    </row>
    <row r="696" spans="2:15" x14ac:dyDescent="0.25">
      <c r="B696" s="63" t="str">
        <f t="shared" si="11"/>
        <v>ACV1150</v>
      </c>
      <c r="C696" s="63" t="s">
        <v>19</v>
      </c>
      <c r="D696" s="63">
        <v>1</v>
      </c>
      <c r="E696" s="63">
        <v>10</v>
      </c>
      <c r="F696" s="63">
        <v>1</v>
      </c>
      <c r="G696" s="63" t="s">
        <v>16</v>
      </c>
      <c r="H696" s="63" t="s">
        <v>14</v>
      </c>
      <c r="I696" s="63">
        <v>50</v>
      </c>
      <c r="J696" s="63">
        <v>100</v>
      </c>
      <c r="K696" s="63" t="s">
        <v>21</v>
      </c>
      <c r="L696" s="63">
        <v>577.35</v>
      </c>
      <c r="M696" s="63">
        <v>8.5404999999999995E-3</v>
      </c>
      <c r="N696" s="63">
        <v>577.27</v>
      </c>
      <c r="O696" s="63">
        <v>8.5030999999999995E-3</v>
      </c>
    </row>
    <row r="697" spans="2:15" x14ac:dyDescent="0.25">
      <c r="B697" s="63" t="str">
        <f t="shared" si="11"/>
        <v>ACV0.000011100</v>
      </c>
      <c r="C697" s="63" t="s">
        <v>19</v>
      </c>
      <c r="D697" s="63">
        <v>1</v>
      </c>
      <c r="E697" s="63">
        <v>10</v>
      </c>
      <c r="F697" s="63">
        <v>1.0000000000000001E-5</v>
      </c>
      <c r="G697" s="63" t="s">
        <v>16</v>
      </c>
      <c r="H697" s="63" t="s">
        <v>14</v>
      </c>
      <c r="I697" s="63">
        <v>100</v>
      </c>
      <c r="J697" s="63">
        <v>300</v>
      </c>
      <c r="K697" s="63" t="s">
        <v>21</v>
      </c>
      <c r="L697" s="63">
        <v>1.2</v>
      </c>
      <c r="M697" s="63">
        <v>3.5</v>
      </c>
      <c r="N697" s="63">
        <v>1.1621999999999999</v>
      </c>
      <c r="O697" s="63">
        <v>3.4645000000000001</v>
      </c>
    </row>
    <row r="698" spans="2:15" x14ac:dyDescent="0.25">
      <c r="B698" s="63" t="str">
        <f t="shared" si="11"/>
        <v>ACV0.00011100</v>
      </c>
      <c r="C698" s="63" t="s">
        <v>19</v>
      </c>
      <c r="D698" s="63">
        <v>1</v>
      </c>
      <c r="E698" s="63">
        <v>10</v>
      </c>
      <c r="F698" s="63">
        <v>1E-4</v>
      </c>
      <c r="G698" s="63" t="s">
        <v>16</v>
      </c>
      <c r="H698" s="63" t="s">
        <v>14</v>
      </c>
      <c r="I698" s="63">
        <v>100</v>
      </c>
      <c r="J698" s="63">
        <v>300</v>
      </c>
      <c r="K698" s="63" t="s">
        <v>21</v>
      </c>
      <c r="L698" s="63">
        <v>1.2</v>
      </c>
      <c r="M698" s="63">
        <v>3.5</v>
      </c>
      <c r="N698" s="63">
        <v>1.1627000000000001</v>
      </c>
      <c r="O698" s="63">
        <v>3.4643999999999999</v>
      </c>
    </row>
    <row r="699" spans="2:15" x14ac:dyDescent="0.25">
      <c r="B699" s="63" t="str">
        <f t="shared" si="11"/>
        <v>ACV0.0011100</v>
      </c>
      <c r="C699" s="63" t="s">
        <v>19</v>
      </c>
      <c r="D699" s="63">
        <v>1</v>
      </c>
      <c r="E699" s="63">
        <v>10</v>
      </c>
      <c r="F699" s="63">
        <v>1E-3</v>
      </c>
      <c r="G699" s="63" t="s">
        <v>16</v>
      </c>
      <c r="H699" s="63" t="s">
        <v>14</v>
      </c>
      <c r="I699" s="63">
        <v>100</v>
      </c>
      <c r="J699" s="63">
        <v>300</v>
      </c>
      <c r="K699" s="63" t="s">
        <v>21</v>
      </c>
      <c r="L699" s="63">
        <v>1.2</v>
      </c>
      <c r="M699" s="63">
        <v>3.5</v>
      </c>
      <c r="N699" s="63">
        <v>1.194</v>
      </c>
      <c r="O699" s="63">
        <v>3.4609999999999999</v>
      </c>
    </row>
    <row r="700" spans="2:15" x14ac:dyDescent="0.25">
      <c r="B700" s="63" t="str">
        <f t="shared" si="11"/>
        <v>ACV0.011100</v>
      </c>
      <c r="C700" s="63" t="s">
        <v>19</v>
      </c>
      <c r="D700" s="63">
        <v>1</v>
      </c>
      <c r="E700" s="63">
        <v>10</v>
      </c>
      <c r="F700" s="63">
        <v>0.01</v>
      </c>
      <c r="G700" s="63" t="s">
        <v>16</v>
      </c>
      <c r="H700" s="63" t="s">
        <v>14</v>
      </c>
      <c r="I700" s="63">
        <v>100</v>
      </c>
      <c r="J700" s="63">
        <v>300</v>
      </c>
      <c r="K700" s="63" t="s">
        <v>21</v>
      </c>
      <c r="L700" s="63">
        <v>4.1915999999999993</v>
      </c>
      <c r="M700" s="63">
        <v>3.2071999999999998</v>
      </c>
      <c r="N700" s="63">
        <v>4.1867000000000001</v>
      </c>
      <c r="O700" s="63">
        <v>3.2075</v>
      </c>
    </row>
    <row r="701" spans="2:15" x14ac:dyDescent="0.25">
      <c r="B701" s="63" t="str">
        <f t="shared" si="11"/>
        <v>ACV0.11100</v>
      </c>
      <c r="C701" s="63" t="s">
        <v>19</v>
      </c>
      <c r="D701" s="63">
        <v>1</v>
      </c>
      <c r="E701" s="63">
        <v>10</v>
      </c>
      <c r="F701" s="63">
        <v>0.1</v>
      </c>
      <c r="G701" s="63" t="s">
        <v>16</v>
      </c>
      <c r="H701" s="63" t="s">
        <v>14</v>
      </c>
      <c r="I701" s="63">
        <v>100</v>
      </c>
      <c r="J701" s="63">
        <v>300</v>
      </c>
      <c r="K701" s="63" t="s">
        <v>21</v>
      </c>
      <c r="L701" s="63">
        <v>56.809999999999995</v>
      </c>
      <c r="M701" s="63">
        <v>1.1127</v>
      </c>
      <c r="N701" s="63">
        <v>56.808</v>
      </c>
      <c r="O701" s="63">
        <v>1.1126</v>
      </c>
    </row>
    <row r="702" spans="2:15" x14ac:dyDescent="0.25">
      <c r="B702" s="63" t="str">
        <f t="shared" si="11"/>
        <v>ACV11100</v>
      </c>
      <c r="C702" s="63" t="s">
        <v>19</v>
      </c>
      <c r="D702" s="63">
        <v>1</v>
      </c>
      <c r="E702" s="63">
        <v>10</v>
      </c>
      <c r="F702" s="63">
        <v>1</v>
      </c>
      <c r="G702" s="63" t="s">
        <v>16</v>
      </c>
      <c r="H702" s="63" t="s">
        <v>14</v>
      </c>
      <c r="I702" s="63">
        <v>100</v>
      </c>
      <c r="J702" s="63">
        <v>300</v>
      </c>
      <c r="K702" s="63" t="s">
        <v>21</v>
      </c>
      <c r="L702" s="63">
        <v>577.25</v>
      </c>
      <c r="M702" s="63">
        <v>0.12121999999999999</v>
      </c>
      <c r="N702" s="63">
        <v>576.26</v>
      </c>
      <c r="O702" s="63">
        <v>0.12114999999999999</v>
      </c>
    </row>
    <row r="703" spans="2:15" x14ac:dyDescent="0.25">
      <c r="B703" s="63" t="str">
        <f t="shared" si="11"/>
        <v>ACV0.000011300</v>
      </c>
      <c r="C703" s="63" t="s">
        <v>19</v>
      </c>
      <c r="D703" s="63">
        <v>1</v>
      </c>
      <c r="E703" s="63">
        <v>10</v>
      </c>
      <c r="F703" s="63">
        <v>1.0000000000000001E-5</v>
      </c>
      <c r="G703" s="63" t="s">
        <v>16</v>
      </c>
      <c r="H703" s="63" t="s">
        <v>14</v>
      </c>
      <c r="I703" s="63">
        <v>300</v>
      </c>
      <c r="J703" s="63">
        <v>1000</v>
      </c>
      <c r="K703" s="63" t="s">
        <v>21</v>
      </c>
      <c r="L703" s="63">
        <v>0.72</v>
      </c>
      <c r="M703" s="63">
        <v>12</v>
      </c>
      <c r="N703" s="63">
        <v>1.1976</v>
      </c>
      <c r="O703" s="63">
        <v>11.551</v>
      </c>
    </row>
    <row r="704" spans="2:15" x14ac:dyDescent="0.25">
      <c r="B704" s="63" t="str">
        <f t="shared" si="11"/>
        <v>ACV0.00011300</v>
      </c>
      <c r="C704" s="63" t="s">
        <v>19</v>
      </c>
      <c r="D704" s="63">
        <v>1</v>
      </c>
      <c r="E704" s="63">
        <v>10</v>
      </c>
      <c r="F704" s="63">
        <v>1E-4</v>
      </c>
      <c r="G704" s="63" t="s">
        <v>16</v>
      </c>
      <c r="H704" s="63" t="s">
        <v>14</v>
      </c>
      <c r="I704" s="63">
        <v>300</v>
      </c>
      <c r="J704" s="63">
        <v>1000</v>
      </c>
      <c r="K704" s="63" t="s">
        <v>21</v>
      </c>
      <c r="L704" s="63">
        <v>0.72</v>
      </c>
      <c r="M704" s="63">
        <v>12</v>
      </c>
      <c r="N704" s="63">
        <v>1.1977</v>
      </c>
      <c r="O704" s="63">
        <v>11.551</v>
      </c>
    </row>
    <row r="705" spans="2:15" x14ac:dyDescent="0.25">
      <c r="B705" s="63" t="str">
        <f t="shared" si="11"/>
        <v>ACV0.0011300</v>
      </c>
      <c r="C705" s="63" t="s">
        <v>19</v>
      </c>
      <c r="D705" s="63">
        <v>1</v>
      </c>
      <c r="E705" s="63">
        <v>10</v>
      </c>
      <c r="F705" s="63">
        <v>1E-3</v>
      </c>
      <c r="G705" s="63" t="s">
        <v>16</v>
      </c>
      <c r="H705" s="63" t="s">
        <v>14</v>
      </c>
      <c r="I705" s="63">
        <v>300</v>
      </c>
      <c r="J705" s="63">
        <v>1000</v>
      </c>
      <c r="K705" s="63" t="s">
        <v>21</v>
      </c>
      <c r="L705" s="63">
        <v>0.72</v>
      </c>
      <c r="M705" s="63">
        <v>11.999000000000001</v>
      </c>
      <c r="N705" s="63">
        <v>1.2052</v>
      </c>
      <c r="O705" s="63">
        <v>11.55</v>
      </c>
    </row>
    <row r="706" spans="2:15" x14ac:dyDescent="0.25">
      <c r="B706" s="63" t="str">
        <f t="shared" si="11"/>
        <v>ACV0.011300</v>
      </c>
      <c r="C706" s="63" t="s">
        <v>19</v>
      </c>
      <c r="D706" s="63">
        <v>1</v>
      </c>
      <c r="E706" s="63">
        <v>10</v>
      </c>
      <c r="F706" s="63">
        <v>0.01</v>
      </c>
      <c r="G706" s="63" t="s">
        <v>16</v>
      </c>
      <c r="H706" s="63" t="s">
        <v>14</v>
      </c>
      <c r="I706" s="63">
        <v>300</v>
      </c>
      <c r="J706" s="63">
        <v>1000</v>
      </c>
      <c r="K706" s="63" t="s">
        <v>21</v>
      </c>
      <c r="L706" s="63">
        <v>2.0980000000000003</v>
      </c>
      <c r="M706" s="63">
        <v>11.861000000000001</v>
      </c>
      <c r="N706" s="63">
        <v>2.5267000000000004</v>
      </c>
      <c r="O706" s="63">
        <v>11.428000000000001</v>
      </c>
    </row>
    <row r="707" spans="2:15" x14ac:dyDescent="0.25">
      <c r="B707" s="63" t="str">
        <f t="shared" si="11"/>
        <v>ACV0.11300</v>
      </c>
      <c r="C707" s="63" t="s">
        <v>19</v>
      </c>
      <c r="D707" s="63">
        <v>1</v>
      </c>
      <c r="E707" s="63">
        <v>10</v>
      </c>
      <c r="F707" s="63">
        <v>0.1</v>
      </c>
      <c r="G707" s="63" t="s">
        <v>16</v>
      </c>
      <c r="H707" s="63" t="s">
        <v>14</v>
      </c>
      <c r="I707" s="63">
        <v>300</v>
      </c>
      <c r="J707" s="63">
        <v>1000</v>
      </c>
      <c r="K707" s="63" t="s">
        <v>21</v>
      </c>
      <c r="L707" s="63">
        <v>51.226999999999997</v>
      </c>
      <c r="M707" s="63">
        <v>7.8943000000000003</v>
      </c>
      <c r="N707" s="63">
        <v>51.221999999999994</v>
      </c>
      <c r="O707" s="63">
        <v>7.8944999999999999</v>
      </c>
    </row>
    <row r="708" spans="2:15" x14ac:dyDescent="0.25">
      <c r="B708" s="63" t="str">
        <f t="shared" si="11"/>
        <v>ACV11300</v>
      </c>
      <c r="C708" s="63" t="s">
        <v>19</v>
      </c>
      <c r="D708" s="63">
        <v>1</v>
      </c>
      <c r="E708" s="63">
        <v>10</v>
      </c>
      <c r="F708" s="63">
        <v>1</v>
      </c>
      <c r="G708" s="63" t="s">
        <v>16</v>
      </c>
      <c r="H708" s="63" t="s">
        <v>14</v>
      </c>
      <c r="I708" s="63">
        <v>300</v>
      </c>
      <c r="J708" s="63">
        <v>1000</v>
      </c>
      <c r="K708" s="63" t="s">
        <v>21</v>
      </c>
      <c r="L708" s="63">
        <v>576.22</v>
      </c>
      <c r="M708" s="63">
        <v>1.2810999999999999</v>
      </c>
      <c r="N708" s="63">
        <v>569.6</v>
      </c>
      <c r="O708" s="63">
        <v>1.2809999999999999</v>
      </c>
    </row>
    <row r="709" spans="2:15" x14ac:dyDescent="0.25">
      <c r="B709" s="63" t="str">
        <f t="shared" si="11"/>
        <v>ACV0.0001100.001</v>
      </c>
      <c r="C709" s="63" t="s">
        <v>19</v>
      </c>
      <c r="D709" s="63">
        <v>10</v>
      </c>
      <c r="E709" s="63">
        <v>20</v>
      </c>
      <c r="F709" s="63">
        <v>1E-4</v>
      </c>
      <c r="G709" s="63" t="s">
        <v>16</v>
      </c>
      <c r="H709" s="63" t="s">
        <v>14</v>
      </c>
      <c r="I709" s="63">
        <v>1E-3</v>
      </c>
      <c r="J709" s="63">
        <v>0.04</v>
      </c>
      <c r="K709" s="63" t="s">
        <v>21</v>
      </c>
      <c r="L709" s="63">
        <v>4.7</v>
      </c>
      <c r="M709" s="63">
        <v>0.23</v>
      </c>
      <c r="N709" s="63">
        <v>4.6222000000000003</v>
      </c>
      <c r="O709" s="63">
        <v>0.23257</v>
      </c>
    </row>
    <row r="710" spans="2:15" x14ac:dyDescent="0.25">
      <c r="B710" s="63" t="str">
        <f t="shared" si="11"/>
        <v>ACV0.001100.001</v>
      </c>
      <c r="C710" s="63" t="s">
        <v>19</v>
      </c>
      <c r="D710" s="63">
        <v>10</v>
      </c>
      <c r="E710" s="63">
        <v>20</v>
      </c>
      <c r="F710" s="63">
        <v>1E-3</v>
      </c>
      <c r="G710" s="63" t="s">
        <v>16</v>
      </c>
      <c r="H710" s="63" t="s">
        <v>14</v>
      </c>
      <c r="I710" s="63">
        <v>1E-3</v>
      </c>
      <c r="J710" s="63">
        <v>0.04</v>
      </c>
      <c r="K710" s="63" t="s">
        <v>21</v>
      </c>
      <c r="L710" s="63">
        <v>4.7</v>
      </c>
      <c r="M710" s="63">
        <v>0.23</v>
      </c>
      <c r="N710" s="63">
        <v>4.6516000000000002</v>
      </c>
      <c r="O710" s="63">
        <v>0.23197000000000001</v>
      </c>
    </row>
    <row r="711" spans="2:15" x14ac:dyDescent="0.25">
      <c r="B711" s="63" t="str">
        <f t="shared" si="11"/>
        <v>ACV0.01100.001</v>
      </c>
      <c r="C711" s="63" t="s">
        <v>19</v>
      </c>
      <c r="D711" s="63">
        <v>10</v>
      </c>
      <c r="E711" s="63">
        <v>20</v>
      </c>
      <c r="F711" s="63">
        <v>0.01</v>
      </c>
      <c r="G711" s="63" t="s">
        <v>16</v>
      </c>
      <c r="H711" s="63" t="s">
        <v>14</v>
      </c>
      <c r="I711" s="63">
        <v>1E-3</v>
      </c>
      <c r="J711" s="63">
        <v>0.04</v>
      </c>
      <c r="K711" s="63" t="s">
        <v>21</v>
      </c>
      <c r="L711" s="63">
        <v>7.1322999999999999</v>
      </c>
      <c r="M711" s="63">
        <v>0.189</v>
      </c>
      <c r="N711" s="63">
        <v>7.1323999999999996</v>
      </c>
      <c r="O711" s="63">
        <v>0.18890999999999999</v>
      </c>
    </row>
    <row r="712" spans="2:15" x14ac:dyDescent="0.25">
      <c r="B712" s="63" t="str">
        <f t="shared" si="11"/>
        <v>ACV0.1100.001</v>
      </c>
      <c r="C712" s="63" t="s">
        <v>19</v>
      </c>
      <c r="D712" s="63">
        <v>10</v>
      </c>
      <c r="E712" s="63">
        <v>20</v>
      </c>
      <c r="F712" s="63">
        <v>0.1</v>
      </c>
      <c r="G712" s="63" t="s">
        <v>16</v>
      </c>
      <c r="H712" s="63" t="s">
        <v>14</v>
      </c>
      <c r="I712" s="63">
        <v>1E-3</v>
      </c>
      <c r="J712" s="63">
        <v>0.04</v>
      </c>
      <c r="K712" s="63" t="s">
        <v>21</v>
      </c>
      <c r="L712" s="63">
        <v>57.826999999999998</v>
      </c>
      <c r="M712" s="63">
        <v>3.2367E-2</v>
      </c>
      <c r="N712" s="63">
        <v>57.826999999999998</v>
      </c>
      <c r="O712" s="63">
        <v>3.2286000000000002E-2</v>
      </c>
    </row>
    <row r="713" spans="2:15" x14ac:dyDescent="0.25">
      <c r="B713" s="63" t="str">
        <f t="shared" si="11"/>
        <v>ACV1100.001</v>
      </c>
      <c r="C713" s="63" t="s">
        <v>19</v>
      </c>
      <c r="D713" s="63">
        <v>10</v>
      </c>
      <c r="E713" s="63">
        <v>20</v>
      </c>
      <c r="F713" s="63">
        <v>1</v>
      </c>
      <c r="G713" s="63" t="s">
        <v>16</v>
      </c>
      <c r="H713" s="63" t="s">
        <v>14</v>
      </c>
      <c r="I713" s="63">
        <v>1E-3</v>
      </c>
      <c r="J713" s="63">
        <v>0.04</v>
      </c>
      <c r="K713" s="63" t="s">
        <v>21</v>
      </c>
      <c r="L713" s="63">
        <v>577.36</v>
      </c>
      <c r="M713" s="63">
        <v>3.2932E-3</v>
      </c>
      <c r="N713" s="63">
        <v>577.36</v>
      </c>
      <c r="O713" s="63">
        <v>3.2604999999999999E-3</v>
      </c>
    </row>
    <row r="714" spans="2:15" x14ac:dyDescent="0.25">
      <c r="B714" s="63" t="str">
        <f t="shared" si="11"/>
        <v>ACV10100.001</v>
      </c>
      <c r="C714" s="63" t="s">
        <v>19</v>
      </c>
      <c r="D714" s="63">
        <v>10</v>
      </c>
      <c r="E714" s="63">
        <v>20</v>
      </c>
      <c r="F714" s="63">
        <v>10</v>
      </c>
      <c r="G714" s="63" t="s">
        <v>16</v>
      </c>
      <c r="H714" s="63" t="s">
        <v>14</v>
      </c>
      <c r="I714" s="63">
        <v>1E-3</v>
      </c>
      <c r="J714" s="63">
        <v>0.04</v>
      </c>
      <c r="K714" s="63" t="s">
        <v>21</v>
      </c>
      <c r="L714" s="63">
        <v>5773.6</v>
      </c>
      <c r="M714" s="63">
        <v>3.3916000000000003E-4</v>
      </c>
      <c r="N714" s="63">
        <v>5773.5</v>
      </c>
      <c r="O714" s="63">
        <v>3.2608000000000002E-4</v>
      </c>
    </row>
    <row r="715" spans="2:15" x14ac:dyDescent="0.25">
      <c r="B715" s="63" t="str">
        <f t="shared" si="11"/>
        <v>ACV0.0001100.04</v>
      </c>
      <c r="C715" s="63" t="s">
        <v>19</v>
      </c>
      <c r="D715" s="63">
        <v>10</v>
      </c>
      <c r="E715" s="63">
        <v>20</v>
      </c>
      <c r="F715" s="63">
        <v>1E-4</v>
      </c>
      <c r="G715" s="63" t="s">
        <v>16</v>
      </c>
      <c r="H715" s="63" t="s">
        <v>14</v>
      </c>
      <c r="I715" s="63">
        <v>0.04</v>
      </c>
      <c r="J715" s="63">
        <v>1</v>
      </c>
      <c r="K715" s="63" t="s">
        <v>21</v>
      </c>
      <c r="L715" s="63">
        <v>2.4</v>
      </c>
      <c r="M715" s="63">
        <v>0.23</v>
      </c>
      <c r="N715" s="63">
        <v>2.3069999999999999</v>
      </c>
      <c r="O715" s="63">
        <v>0.23147000000000001</v>
      </c>
    </row>
    <row r="716" spans="2:15" x14ac:dyDescent="0.25">
      <c r="B716" s="63" t="str">
        <f t="shared" si="11"/>
        <v>ACV0.001100.04</v>
      </c>
      <c r="C716" s="63" t="s">
        <v>19</v>
      </c>
      <c r="D716" s="63">
        <v>10</v>
      </c>
      <c r="E716" s="63">
        <v>20</v>
      </c>
      <c r="F716" s="63">
        <v>1E-3</v>
      </c>
      <c r="G716" s="63" t="s">
        <v>16</v>
      </c>
      <c r="H716" s="63" t="s">
        <v>14</v>
      </c>
      <c r="I716" s="63">
        <v>0.04</v>
      </c>
      <c r="J716" s="63">
        <v>1</v>
      </c>
      <c r="K716" s="63" t="s">
        <v>21</v>
      </c>
      <c r="L716" s="63">
        <v>2.4</v>
      </c>
      <c r="M716" s="63">
        <v>0.23</v>
      </c>
      <c r="N716" s="63">
        <v>2.3543000000000003</v>
      </c>
      <c r="O716" s="63">
        <v>0.23028999999999999</v>
      </c>
    </row>
    <row r="717" spans="2:15" x14ac:dyDescent="0.25">
      <c r="B717" s="63" t="str">
        <f t="shared" si="11"/>
        <v>ACV0.01100.04</v>
      </c>
      <c r="C717" s="63" t="s">
        <v>19</v>
      </c>
      <c r="D717" s="63">
        <v>10</v>
      </c>
      <c r="E717" s="63">
        <v>20</v>
      </c>
      <c r="F717" s="63">
        <v>0.01</v>
      </c>
      <c r="G717" s="63" t="s">
        <v>16</v>
      </c>
      <c r="H717" s="63" t="s">
        <v>14</v>
      </c>
      <c r="I717" s="63">
        <v>0.04</v>
      </c>
      <c r="J717" s="63">
        <v>1</v>
      </c>
      <c r="K717" s="63" t="s">
        <v>21</v>
      </c>
      <c r="L717" s="63">
        <v>5.7657999999999996</v>
      </c>
      <c r="M717" s="63">
        <v>0.16305</v>
      </c>
      <c r="N717" s="63">
        <v>5.766</v>
      </c>
      <c r="O717" s="63">
        <v>0.16292999999999999</v>
      </c>
    </row>
    <row r="718" spans="2:15" x14ac:dyDescent="0.25">
      <c r="B718" s="63" t="str">
        <f t="shared" si="11"/>
        <v>ACV0.1100.04</v>
      </c>
      <c r="C718" s="63" t="s">
        <v>19</v>
      </c>
      <c r="D718" s="63">
        <v>10</v>
      </c>
      <c r="E718" s="63">
        <v>20</v>
      </c>
      <c r="F718" s="63">
        <v>0.1</v>
      </c>
      <c r="G718" s="63" t="s">
        <v>16</v>
      </c>
      <c r="H718" s="63" t="s">
        <v>14</v>
      </c>
      <c r="I718" s="63">
        <v>0.04</v>
      </c>
      <c r="J718" s="63">
        <v>1</v>
      </c>
      <c r="K718" s="63" t="s">
        <v>21</v>
      </c>
      <c r="L718" s="63">
        <v>57.689</v>
      </c>
      <c r="M718" s="63">
        <v>2.3130000000000001E-2</v>
      </c>
      <c r="N718" s="63">
        <v>57.69</v>
      </c>
      <c r="O718" s="63">
        <v>2.3049E-2</v>
      </c>
    </row>
    <row r="719" spans="2:15" x14ac:dyDescent="0.25">
      <c r="B719" s="63" t="str">
        <f t="shared" si="11"/>
        <v>ACV1100.04</v>
      </c>
      <c r="C719" s="63" t="s">
        <v>19</v>
      </c>
      <c r="D719" s="63">
        <v>10</v>
      </c>
      <c r="E719" s="63">
        <v>20</v>
      </c>
      <c r="F719" s="63">
        <v>1</v>
      </c>
      <c r="G719" s="63" t="s">
        <v>16</v>
      </c>
      <c r="H719" s="63" t="s">
        <v>14</v>
      </c>
      <c r="I719" s="63">
        <v>0.04</v>
      </c>
      <c r="J719" s="63">
        <v>1</v>
      </c>
      <c r="K719" s="63" t="s">
        <v>21</v>
      </c>
      <c r="L719" s="63">
        <v>577.35</v>
      </c>
      <c r="M719" s="63">
        <v>2.3495E-3</v>
      </c>
      <c r="N719" s="63">
        <v>577.35</v>
      </c>
      <c r="O719" s="63">
        <v>2.3167999999999999E-3</v>
      </c>
    </row>
    <row r="720" spans="2:15" x14ac:dyDescent="0.25">
      <c r="B720" s="63" t="str">
        <f t="shared" si="11"/>
        <v>ACV10100.04</v>
      </c>
      <c r="C720" s="63" t="s">
        <v>19</v>
      </c>
      <c r="D720" s="63">
        <v>10</v>
      </c>
      <c r="E720" s="63">
        <v>20</v>
      </c>
      <c r="F720" s="63">
        <v>10</v>
      </c>
      <c r="G720" s="63" t="s">
        <v>16</v>
      </c>
      <c r="H720" s="63" t="s">
        <v>14</v>
      </c>
      <c r="I720" s="63">
        <v>0.04</v>
      </c>
      <c r="J720" s="63">
        <v>1</v>
      </c>
      <c r="K720" s="63" t="s">
        <v>21</v>
      </c>
      <c r="L720" s="63">
        <v>5773.6</v>
      </c>
      <c r="M720" s="63">
        <v>2.4477E-4</v>
      </c>
      <c r="N720" s="63">
        <v>5773.5</v>
      </c>
      <c r="O720" s="63">
        <v>2.3169E-4</v>
      </c>
    </row>
    <row r="721" spans="2:15" x14ac:dyDescent="0.25">
      <c r="B721" s="63" t="str">
        <f t="shared" si="11"/>
        <v>ACV0.0001101</v>
      </c>
      <c r="C721" s="63" t="s">
        <v>19</v>
      </c>
      <c r="D721" s="63">
        <v>10</v>
      </c>
      <c r="E721" s="63">
        <v>20</v>
      </c>
      <c r="F721" s="63">
        <v>1E-4</v>
      </c>
      <c r="G721" s="63" t="s">
        <v>16</v>
      </c>
      <c r="H721" s="63" t="s">
        <v>14</v>
      </c>
      <c r="I721" s="63">
        <v>1</v>
      </c>
      <c r="J721" s="63">
        <v>20</v>
      </c>
      <c r="K721" s="63" t="s">
        <v>21</v>
      </c>
      <c r="L721" s="63">
        <v>2.4</v>
      </c>
      <c r="M721" s="63">
        <v>0.23</v>
      </c>
      <c r="N721" s="63">
        <v>2.3058999999999998</v>
      </c>
      <c r="O721" s="63">
        <v>0.23157</v>
      </c>
    </row>
    <row r="722" spans="2:15" x14ac:dyDescent="0.25">
      <c r="B722" s="63" t="str">
        <f t="shared" si="11"/>
        <v>ACV0.001101</v>
      </c>
      <c r="C722" s="63" t="s">
        <v>19</v>
      </c>
      <c r="D722" s="63">
        <v>10</v>
      </c>
      <c r="E722" s="63">
        <v>20</v>
      </c>
      <c r="F722" s="63">
        <v>1E-3</v>
      </c>
      <c r="G722" s="63" t="s">
        <v>16</v>
      </c>
      <c r="H722" s="63" t="s">
        <v>14</v>
      </c>
      <c r="I722" s="63">
        <v>1</v>
      </c>
      <c r="J722" s="63">
        <v>20</v>
      </c>
      <c r="K722" s="63" t="s">
        <v>21</v>
      </c>
      <c r="L722" s="63">
        <v>2.4</v>
      </c>
      <c r="M722" s="63">
        <v>0.23</v>
      </c>
      <c r="N722" s="63">
        <v>2.3533000000000004</v>
      </c>
      <c r="O722" s="63">
        <v>0.23039000000000001</v>
      </c>
    </row>
    <row r="723" spans="2:15" x14ac:dyDescent="0.25">
      <c r="B723" s="63" t="str">
        <f t="shared" si="11"/>
        <v>ACV0.01101</v>
      </c>
      <c r="C723" s="63" t="s">
        <v>19</v>
      </c>
      <c r="D723" s="63">
        <v>10</v>
      </c>
      <c r="E723" s="63">
        <v>20</v>
      </c>
      <c r="F723" s="63">
        <v>0.01</v>
      </c>
      <c r="G723" s="63" t="s">
        <v>16</v>
      </c>
      <c r="H723" s="63" t="s">
        <v>14</v>
      </c>
      <c r="I723" s="63">
        <v>1</v>
      </c>
      <c r="J723" s="63">
        <v>20</v>
      </c>
      <c r="K723" s="63" t="s">
        <v>21</v>
      </c>
      <c r="L723" s="63">
        <v>5.7650999999999994</v>
      </c>
      <c r="M723" s="63">
        <v>0.16311999999999999</v>
      </c>
      <c r="N723" s="63">
        <v>5.7652000000000001</v>
      </c>
      <c r="O723" s="63">
        <v>0.16300999999999999</v>
      </c>
    </row>
    <row r="724" spans="2:15" x14ac:dyDescent="0.25">
      <c r="B724" s="63" t="str">
        <f t="shared" si="11"/>
        <v>ACV0.1101</v>
      </c>
      <c r="C724" s="63" t="s">
        <v>19</v>
      </c>
      <c r="D724" s="63">
        <v>10</v>
      </c>
      <c r="E724" s="63">
        <v>20</v>
      </c>
      <c r="F724" s="63">
        <v>0.1</v>
      </c>
      <c r="G724" s="63" t="s">
        <v>16</v>
      </c>
      <c r="H724" s="63" t="s">
        <v>14</v>
      </c>
      <c r="I724" s="63">
        <v>1</v>
      </c>
      <c r="J724" s="63">
        <v>20</v>
      </c>
      <c r="K724" s="63" t="s">
        <v>21</v>
      </c>
      <c r="L724" s="63">
        <v>57.689</v>
      </c>
      <c r="M724" s="63">
        <v>2.3141999999999999E-2</v>
      </c>
      <c r="N724" s="63">
        <v>57.69</v>
      </c>
      <c r="O724" s="63">
        <v>2.3061000000000002E-2</v>
      </c>
    </row>
    <row r="725" spans="2:15" x14ac:dyDescent="0.25">
      <c r="B725" s="63" t="str">
        <f t="shared" si="11"/>
        <v>ACV1101</v>
      </c>
      <c r="C725" s="63" t="s">
        <v>19</v>
      </c>
      <c r="D725" s="63">
        <v>10</v>
      </c>
      <c r="E725" s="63">
        <v>20</v>
      </c>
      <c r="F725" s="63">
        <v>1</v>
      </c>
      <c r="G725" s="63" t="s">
        <v>16</v>
      </c>
      <c r="H725" s="63" t="s">
        <v>14</v>
      </c>
      <c r="I725" s="63">
        <v>1</v>
      </c>
      <c r="J725" s="63">
        <v>20</v>
      </c>
      <c r="K725" s="63" t="s">
        <v>21</v>
      </c>
      <c r="L725" s="63">
        <v>577.35</v>
      </c>
      <c r="M725" s="63">
        <v>2.3506999999999998E-3</v>
      </c>
      <c r="N725" s="63">
        <v>577.35</v>
      </c>
      <c r="O725" s="63">
        <v>2.3180000000000002E-3</v>
      </c>
    </row>
    <row r="726" spans="2:15" x14ac:dyDescent="0.25">
      <c r="B726" s="63" t="str">
        <f t="shared" si="11"/>
        <v>ACV10101</v>
      </c>
      <c r="C726" s="63" t="s">
        <v>19</v>
      </c>
      <c r="D726" s="63">
        <v>10</v>
      </c>
      <c r="E726" s="63">
        <v>20</v>
      </c>
      <c r="F726" s="63">
        <v>10</v>
      </c>
      <c r="G726" s="63" t="s">
        <v>16</v>
      </c>
      <c r="H726" s="63" t="s">
        <v>14</v>
      </c>
      <c r="I726" s="63">
        <v>1</v>
      </c>
      <c r="J726" s="63">
        <v>20</v>
      </c>
      <c r="K726" s="63" t="s">
        <v>21</v>
      </c>
      <c r="L726" s="63">
        <v>5773.6</v>
      </c>
      <c r="M726" s="63">
        <v>2.4488999999999999E-4</v>
      </c>
      <c r="N726" s="63">
        <v>5773.5</v>
      </c>
      <c r="O726" s="63">
        <v>2.3180999999999999E-4</v>
      </c>
    </row>
    <row r="727" spans="2:15" x14ac:dyDescent="0.25">
      <c r="B727" s="63" t="str">
        <f t="shared" si="11"/>
        <v>ACV0.00011020</v>
      </c>
      <c r="C727" s="63" t="s">
        <v>19</v>
      </c>
      <c r="D727" s="63">
        <v>10</v>
      </c>
      <c r="E727" s="63">
        <v>20</v>
      </c>
      <c r="F727" s="63">
        <v>1E-4</v>
      </c>
      <c r="G727" s="63" t="s">
        <v>16</v>
      </c>
      <c r="H727" s="63" t="s">
        <v>14</v>
      </c>
      <c r="I727" s="63">
        <v>20</v>
      </c>
      <c r="J727" s="63">
        <v>50</v>
      </c>
      <c r="K727" s="63" t="s">
        <v>21</v>
      </c>
      <c r="L727" s="63">
        <v>2.4</v>
      </c>
      <c r="M727" s="63">
        <v>0.41</v>
      </c>
      <c r="N727" s="63">
        <v>2.3031000000000001</v>
      </c>
      <c r="O727" s="63">
        <v>0.40506999999999999</v>
      </c>
    </row>
    <row r="728" spans="2:15" x14ac:dyDescent="0.25">
      <c r="B728" s="63" t="str">
        <f t="shared" si="11"/>
        <v>ACV0.0011020</v>
      </c>
      <c r="C728" s="63" t="s">
        <v>19</v>
      </c>
      <c r="D728" s="63">
        <v>10</v>
      </c>
      <c r="E728" s="63">
        <v>20</v>
      </c>
      <c r="F728" s="63">
        <v>1E-3</v>
      </c>
      <c r="G728" s="63" t="s">
        <v>16</v>
      </c>
      <c r="H728" s="63" t="s">
        <v>14</v>
      </c>
      <c r="I728" s="63">
        <v>20</v>
      </c>
      <c r="J728" s="63">
        <v>50</v>
      </c>
      <c r="K728" s="63" t="s">
        <v>21</v>
      </c>
      <c r="L728" s="63">
        <v>2.4</v>
      </c>
      <c r="M728" s="63">
        <v>0.41</v>
      </c>
      <c r="N728" s="63">
        <v>2.3383000000000003</v>
      </c>
      <c r="O728" s="63">
        <v>0.40405999999999997</v>
      </c>
    </row>
    <row r="729" spans="2:15" x14ac:dyDescent="0.25">
      <c r="B729" s="63" t="str">
        <f t="shared" si="11"/>
        <v>ACV0.011020</v>
      </c>
      <c r="C729" s="63" t="s">
        <v>19</v>
      </c>
      <c r="D729" s="63">
        <v>10</v>
      </c>
      <c r="E729" s="63">
        <v>20</v>
      </c>
      <c r="F729" s="63">
        <v>0.01</v>
      </c>
      <c r="G729" s="63" t="s">
        <v>16</v>
      </c>
      <c r="H729" s="63" t="s">
        <v>14</v>
      </c>
      <c r="I729" s="63">
        <v>20</v>
      </c>
      <c r="J729" s="63">
        <v>50</v>
      </c>
      <c r="K729" s="63" t="s">
        <v>21</v>
      </c>
      <c r="L729" s="63">
        <v>5.2717999999999998</v>
      </c>
      <c r="M729" s="63">
        <v>0.33148</v>
      </c>
      <c r="N729" s="63">
        <v>5.2706</v>
      </c>
      <c r="O729" s="63">
        <v>0.33138000000000001</v>
      </c>
    </row>
    <row r="730" spans="2:15" x14ac:dyDescent="0.25">
      <c r="B730" s="63" t="str">
        <f t="shared" si="11"/>
        <v>ACV0.11020</v>
      </c>
      <c r="C730" s="63" t="s">
        <v>19</v>
      </c>
      <c r="D730" s="63">
        <v>10</v>
      </c>
      <c r="E730" s="63">
        <v>20</v>
      </c>
      <c r="F730" s="63">
        <v>0.1</v>
      </c>
      <c r="G730" s="63" t="s">
        <v>16</v>
      </c>
      <c r="H730" s="63" t="s">
        <v>14</v>
      </c>
      <c r="I730" s="63">
        <v>20</v>
      </c>
      <c r="J730" s="63">
        <v>50</v>
      </c>
      <c r="K730" s="63" t="s">
        <v>21</v>
      </c>
      <c r="L730" s="63">
        <v>57.503</v>
      </c>
      <c r="M730" s="63">
        <v>5.8262000000000001E-2</v>
      </c>
      <c r="N730" s="63">
        <v>57.503</v>
      </c>
      <c r="O730" s="63">
        <v>5.8138000000000002E-2</v>
      </c>
    </row>
    <row r="731" spans="2:15" x14ac:dyDescent="0.25">
      <c r="B731" s="63" t="str">
        <f t="shared" si="11"/>
        <v>ACV11020</v>
      </c>
      <c r="C731" s="63" t="s">
        <v>19</v>
      </c>
      <c r="D731" s="63">
        <v>10</v>
      </c>
      <c r="E731" s="63">
        <v>20</v>
      </c>
      <c r="F731" s="63">
        <v>1</v>
      </c>
      <c r="G731" s="63" t="s">
        <v>16</v>
      </c>
      <c r="H731" s="63" t="s">
        <v>14</v>
      </c>
      <c r="I731" s="63">
        <v>20</v>
      </c>
      <c r="J731" s="63">
        <v>50</v>
      </c>
      <c r="K731" s="63" t="s">
        <v>21</v>
      </c>
      <c r="L731" s="63">
        <v>577.33000000000004</v>
      </c>
      <c r="M731" s="63">
        <v>5.9286E-3</v>
      </c>
      <c r="N731" s="63">
        <v>577.33000000000004</v>
      </c>
      <c r="O731" s="63">
        <v>5.8774999999999999E-3</v>
      </c>
    </row>
    <row r="732" spans="2:15" x14ac:dyDescent="0.25">
      <c r="B732" s="63" t="str">
        <f t="shared" si="11"/>
        <v>ACV101020</v>
      </c>
      <c r="C732" s="63" t="s">
        <v>19</v>
      </c>
      <c r="D732" s="63">
        <v>10</v>
      </c>
      <c r="E732" s="63">
        <v>20</v>
      </c>
      <c r="F732" s="63">
        <v>10</v>
      </c>
      <c r="G732" s="63" t="s">
        <v>16</v>
      </c>
      <c r="H732" s="63" t="s">
        <v>14</v>
      </c>
      <c r="I732" s="63">
        <v>20</v>
      </c>
      <c r="J732" s="63">
        <v>50</v>
      </c>
      <c r="K732" s="63" t="s">
        <v>21</v>
      </c>
      <c r="L732" s="63">
        <v>5773.6</v>
      </c>
      <c r="M732" s="63">
        <v>6.0824999999999996E-4</v>
      </c>
      <c r="N732" s="63">
        <v>5773.5</v>
      </c>
      <c r="O732" s="63">
        <v>5.8781999999999997E-4</v>
      </c>
    </row>
    <row r="733" spans="2:15" x14ac:dyDescent="0.25">
      <c r="B733" s="63" t="str">
        <f t="shared" si="11"/>
        <v>ACV0.00011050</v>
      </c>
      <c r="C733" s="63" t="s">
        <v>19</v>
      </c>
      <c r="D733" s="63">
        <v>10</v>
      </c>
      <c r="E733" s="63">
        <v>20</v>
      </c>
      <c r="F733" s="63">
        <v>1E-4</v>
      </c>
      <c r="G733" s="63" t="s">
        <v>16</v>
      </c>
      <c r="H733" s="63" t="s">
        <v>14</v>
      </c>
      <c r="I733" s="63">
        <v>50</v>
      </c>
      <c r="J733" s="63">
        <v>100</v>
      </c>
      <c r="K733" s="63" t="s">
        <v>21</v>
      </c>
      <c r="L733" s="63">
        <v>2.4</v>
      </c>
      <c r="M733" s="63">
        <v>1.4</v>
      </c>
      <c r="N733" s="63">
        <v>2.3075999999999999</v>
      </c>
      <c r="O733" s="63">
        <v>1.3859999999999999</v>
      </c>
    </row>
    <row r="734" spans="2:15" x14ac:dyDescent="0.25">
      <c r="B734" s="63" t="str">
        <f t="shared" si="11"/>
        <v>ACV0.0011050</v>
      </c>
      <c r="C734" s="63" t="s">
        <v>19</v>
      </c>
      <c r="D734" s="63">
        <v>10</v>
      </c>
      <c r="E734" s="63">
        <v>20</v>
      </c>
      <c r="F734" s="63">
        <v>1E-3</v>
      </c>
      <c r="G734" s="63" t="s">
        <v>16</v>
      </c>
      <c r="H734" s="63" t="s">
        <v>14</v>
      </c>
      <c r="I734" s="63">
        <v>50</v>
      </c>
      <c r="J734" s="63">
        <v>100</v>
      </c>
      <c r="K734" s="63" t="s">
        <v>21</v>
      </c>
      <c r="L734" s="63">
        <v>2.4</v>
      </c>
      <c r="M734" s="63">
        <v>1.4</v>
      </c>
      <c r="N734" s="63">
        <v>2.3231000000000002</v>
      </c>
      <c r="O734" s="63">
        <v>1.3855</v>
      </c>
    </row>
    <row r="735" spans="2:15" x14ac:dyDescent="0.25">
      <c r="B735" s="63" t="str">
        <f t="shared" ref="B735:B798" si="12">CONCATENATE(C735,F735,D735,I735)</f>
        <v>ACV0.011050</v>
      </c>
      <c r="C735" s="63" t="s">
        <v>19</v>
      </c>
      <c r="D735" s="63">
        <v>10</v>
      </c>
      <c r="E735" s="63">
        <v>20</v>
      </c>
      <c r="F735" s="63">
        <v>0.01</v>
      </c>
      <c r="G735" s="63" t="s">
        <v>16</v>
      </c>
      <c r="H735" s="63" t="s">
        <v>14</v>
      </c>
      <c r="I735" s="63">
        <v>50</v>
      </c>
      <c r="J735" s="63">
        <v>100</v>
      </c>
      <c r="K735" s="63" t="s">
        <v>21</v>
      </c>
      <c r="L735" s="63">
        <v>3.7587000000000002</v>
      </c>
      <c r="M735" s="63">
        <v>1.341</v>
      </c>
      <c r="N735" s="63">
        <v>3.7575000000000003</v>
      </c>
      <c r="O735" s="63">
        <v>1.341</v>
      </c>
    </row>
    <row r="736" spans="2:15" x14ac:dyDescent="0.25">
      <c r="B736" s="63" t="str">
        <f t="shared" si="12"/>
        <v>ACV0.11050</v>
      </c>
      <c r="C736" s="63" t="s">
        <v>19</v>
      </c>
      <c r="D736" s="63">
        <v>10</v>
      </c>
      <c r="E736" s="63">
        <v>20</v>
      </c>
      <c r="F736" s="63">
        <v>0.1</v>
      </c>
      <c r="G736" s="63" t="s">
        <v>16</v>
      </c>
      <c r="H736" s="63" t="s">
        <v>14</v>
      </c>
      <c r="I736" s="63">
        <v>50</v>
      </c>
      <c r="J736" s="63">
        <v>100</v>
      </c>
      <c r="K736" s="63" t="s">
        <v>21</v>
      </c>
      <c r="L736" s="63">
        <v>54.835999999999999</v>
      </c>
      <c r="M736" s="63">
        <v>0.51217999999999997</v>
      </c>
      <c r="N736" s="63">
        <v>54.835999999999999</v>
      </c>
      <c r="O736" s="63">
        <v>0.51207000000000003</v>
      </c>
    </row>
    <row r="737" spans="2:15" x14ac:dyDescent="0.25">
      <c r="B737" s="63" t="str">
        <f t="shared" si="12"/>
        <v>ACV11050</v>
      </c>
      <c r="C737" s="63" t="s">
        <v>19</v>
      </c>
      <c r="D737" s="63">
        <v>10</v>
      </c>
      <c r="E737" s="63">
        <v>20</v>
      </c>
      <c r="F737" s="63">
        <v>1</v>
      </c>
      <c r="G737" s="63" t="s">
        <v>16</v>
      </c>
      <c r="H737" s="63" t="s">
        <v>14</v>
      </c>
      <c r="I737" s="63">
        <v>50</v>
      </c>
      <c r="J737" s="63">
        <v>100</v>
      </c>
      <c r="K737" s="63" t="s">
        <v>21</v>
      </c>
      <c r="L737" s="63">
        <v>577.03</v>
      </c>
      <c r="M737" s="63">
        <v>5.5451E-2</v>
      </c>
      <c r="N737" s="63">
        <v>577.03</v>
      </c>
      <c r="O737" s="63">
        <v>5.5399999999999998E-2</v>
      </c>
    </row>
    <row r="738" spans="2:15" x14ac:dyDescent="0.25">
      <c r="B738" s="63" t="str">
        <f t="shared" si="12"/>
        <v>ACV101050</v>
      </c>
      <c r="C738" s="63" t="s">
        <v>19</v>
      </c>
      <c r="D738" s="63">
        <v>10</v>
      </c>
      <c r="E738" s="63">
        <v>20</v>
      </c>
      <c r="F738" s="63">
        <v>10</v>
      </c>
      <c r="G738" s="63" t="s">
        <v>16</v>
      </c>
      <c r="H738" s="63" t="s">
        <v>14</v>
      </c>
      <c r="I738" s="63">
        <v>50</v>
      </c>
      <c r="J738" s="63">
        <v>100</v>
      </c>
      <c r="K738" s="63" t="s">
        <v>21</v>
      </c>
      <c r="L738" s="63">
        <v>5773.5</v>
      </c>
      <c r="M738" s="63">
        <v>5.5652000000000002E-3</v>
      </c>
      <c r="N738" s="63">
        <v>5773</v>
      </c>
      <c r="O738" s="63">
        <v>5.5447999999999999E-3</v>
      </c>
    </row>
    <row r="739" spans="2:15" x14ac:dyDescent="0.25">
      <c r="B739" s="63" t="str">
        <f t="shared" si="12"/>
        <v>ACV0.000110100</v>
      </c>
      <c r="C739" s="63" t="s">
        <v>19</v>
      </c>
      <c r="D739" s="63">
        <v>10</v>
      </c>
      <c r="E739" s="63">
        <v>20</v>
      </c>
      <c r="F739" s="63">
        <v>1E-4</v>
      </c>
      <c r="G739" s="63" t="s">
        <v>16</v>
      </c>
      <c r="H739" s="63" t="s">
        <v>14</v>
      </c>
      <c r="I739" s="63">
        <v>100</v>
      </c>
      <c r="J739" s="63">
        <v>300</v>
      </c>
      <c r="K739" s="63" t="s">
        <v>21</v>
      </c>
      <c r="L739" s="63">
        <v>12</v>
      </c>
      <c r="M739" s="63">
        <v>4.5999999999999996</v>
      </c>
      <c r="N739" s="63">
        <v>11.547000000000001</v>
      </c>
      <c r="O739" s="63">
        <v>4.6189999999999998</v>
      </c>
    </row>
    <row r="740" spans="2:15" x14ac:dyDescent="0.25">
      <c r="B740" s="63" t="str">
        <f t="shared" si="12"/>
        <v>ACV0.00110100</v>
      </c>
      <c r="C740" s="63" t="s">
        <v>19</v>
      </c>
      <c r="D740" s="63">
        <v>10</v>
      </c>
      <c r="E740" s="63">
        <v>20</v>
      </c>
      <c r="F740" s="63">
        <v>1E-3</v>
      </c>
      <c r="G740" s="63" t="s">
        <v>16</v>
      </c>
      <c r="H740" s="63" t="s">
        <v>14</v>
      </c>
      <c r="I740" s="63">
        <v>100</v>
      </c>
      <c r="J740" s="63">
        <v>300</v>
      </c>
      <c r="K740" s="63" t="s">
        <v>21</v>
      </c>
      <c r="L740" s="63">
        <v>12</v>
      </c>
      <c r="M740" s="63">
        <v>4.5999999999999996</v>
      </c>
      <c r="N740" s="63">
        <v>11.552</v>
      </c>
      <c r="O740" s="63">
        <v>4.6189</v>
      </c>
    </row>
    <row r="741" spans="2:15" x14ac:dyDescent="0.25">
      <c r="B741" s="63" t="str">
        <f t="shared" si="12"/>
        <v>ACV0.0110100</v>
      </c>
      <c r="C741" s="63" t="s">
        <v>19</v>
      </c>
      <c r="D741" s="63">
        <v>10</v>
      </c>
      <c r="E741" s="63">
        <v>20</v>
      </c>
      <c r="F741" s="63">
        <v>0.01</v>
      </c>
      <c r="G741" s="63" t="s">
        <v>16</v>
      </c>
      <c r="H741" s="63" t="s">
        <v>14</v>
      </c>
      <c r="I741" s="63">
        <v>100</v>
      </c>
      <c r="J741" s="63">
        <v>300</v>
      </c>
      <c r="K741" s="63" t="s">
        <v>21</v>
      </c>
      <c r="L741" s="63">
        <v>12</v>
      </c>
      <c r="M741" s="63">
        <v>4.6063000000000001</v>
      </c>
      <c r="N741" s="63">
        <v>11.962999999999999</v>
      </c>
      <c r="O741" s="63">
        <v>4.6063000000000001</v>
      </c>
    </row>
    <row r="742" spans="2:15" x14ac:dyDescent="0.25">
      <c r="B742" s="63" t="str">
        <f t="shared" si="12"/>
        <v>ACV0.110100</v>
      </c>
      <c r="C742" s="63" t="s">
        <v>19</v>
      </c>
      <c r="D742" s="63">
        <v>10</v>
      </c>
      <c r="E742" s="63">
        <v>20</v>
      </c>
      <c r="F742" s="63">
        <v>0.1</v>
      </c>
      <c r="G742" s="63" t="s">
        <v>16</v>
      </c>
      <c r="H742" s="63" t="s">
        <v>14</v>
      </c>
      <c r="I742" s="63">
        <v>100</v>
      </c>
      <c r="J742" s="63">
        <v>300</v>
      </c>
      <c r="K742" s="63" t="s">
        <v>21</v>
      </c>
      <c r="L742" s="63">
        <v>44.415999999999997</v>
      </c>
      <c r="M742" s="63">
        <v>3.7237</v>
      </c>
      <c r="N742" s="63">
        <v>44.415999999999997</v>
      </c>
      <c r="O742" s="63">
        <v>3.7235999999999998</v>
      </c>
    </row>
    <row r="743" spans="2:15" x14ac:dyDescent="0.25">
      <c r="B743" s="63" t="str">
        <f t="shared" si="12"/>
        <v>ACV110100</v>
      </c>
      <c r="C743" s="63" t="s">
        <v>19</v>
      </c>
      <c r="D743" s="63">
        <v>10</v>
      </c>
      <c r="E743" s="63">
        <v>20</v>
      </c>
      <c r="F743" s="63">
        <v>1</v>
      </c>
      <c r="G743" s="63" t="s">
        <v>16</v>
      </c>
      <c r="H743" s="63" t="s">
        <v>14</v>
      </c>
      <c r="I743" s="63">
        <v>100</v>
      </c>
      <c r="J743" s="63">
        <v>300</v>
      </c>
      <c r="K743" s="63" t="s">
        <v>21</v>
      </c>
      <c r="L743" s="63">
        <v>573.84</v>
      </c>
      <c r="M743" s="63">
        <v>0.64</v>
      </c>
      <c r="N743" s="63">
        <v>573.84</v>
      </c>
      <c r="O743" s="63">
        <v>0.63995000000000002</v>
      </c>
    </row>
    <row r="744" spans="2:15" x14ac:dyDescent="0.25">
      <c r="B744" s="63" t="str">
        <f t="shared" si="12"/>
        <v>ACV1010100</v>
      </c>
      <c r="C744" s="63" t="s">
        <v>19</v>
      </c>
      <c r="D744" s="63">
        <v>10</v>
      </c>
      <c r="E744" s="63">
        <v>20</v>
      </c>
      <c r="F744" s="63">
        <v>10</v>
      </c>
      <c r="G744" s="63" t="s">
        <v>16</v>
      </c>
      <c r="H744" s="63" t="s">
        <v>14</v>
      </c>
      <c r="I744" s="63">
        <v>100</v>
      </c>
      <c r="J744" s="63">
        <v>300</v>
      </c>
      <c r="K744" s="63" t="s">
        <v>21</v>
      </c>
      <c r="L744" s="63">
        <v>5773.2000000000007</v>
      </c>
      <c r="M744" s="63">
        <v>6.4683000000000004E-2</v>
      </c>
      <c r="N744" s="63">
        <v>5767.4000000000005</v>
      </c>
      <c r="O744" s="63">
        <v>6.4661999999999997E-2</v>
      </c>
    </row>
    <row r="745" spans="2:15" x14ac:dyDescent="0.25">
      <c r="B745" s="63" t="str">
        <f t="shared" si="12"/>
        <v>ACV0.000110300</v>
      </c>
      <c r="C745" s="63" t="s">
        <v>19</v>
      </c>
      <c r="D745" s="63">
        <v>10</v>
      </c>
      <c r="E745" s="63">
        <v>20</v>
      </c>
      <c r="F745" s="63">
        <v>1E-4</v>
      </c>
      <c r="G745" s="63" t="s">
        <v>16</v>
      </c>
      <c r="H745" s="63" t="s">
        <v>14</v>
      </c>
      <c r="I745" s="63">
        <v>300</v>
      </c>
      <c r="J745" s="63">
        <v>1000</v>
      </c>
      <c r="K745" s="63" t="s">
        <v>21</v>
      </c>
      <c r="L745" s="63">
        <v>18</v>
      </c>
      <c r="M745" s="63">
        <v>17</v>
      </c>
      <c r="N745" s="63">
        <v>11.566000000000001</v>
      </c>
      <c r="O745" s="63">
        <v>17.321000000000002</v>
      </c>
    </row>
    <row r="746" spans="2:15" x14ac:dyDescent="0.25">
      <c r="B746" s="63" t="str">
        <f t="shared" si="12"/>
        <v>ACV0.00110300</v>
      </c>
      <c r="C746" s="63" t="s">
        <v>19</v>
      </c>
      <c r="D746" s="63">
        <v>10</v>
      </c>
      <c r="E746" s="63">
        <v>20</v>
      </c>
      <c r="F746" s="63">
        <v>1E-3</v>
      </c>
      <c r="G746" s="63" t="s">
        <v>16</v>
      </c>
      <c r="H746" s="63" t="s">
        <v>14</v>
      </c>
      <c r="I746" s="63">
        <v>300</v>
      </c>
      <c r="J746" s="63">
        <v>1000</v>
      </c>
      <c r="K746" s="63" t="s">
        <v>21</v>
      </c>
      <c r="L746" s="63">
        <v>18</v>
      </c>
      <c r="M746" s="63">
        <v>17</v>
      </c>
      <c r="N746" s="63">
        <v>11.567</v>
      </c>
      <c r="O746" s="63">
        <v>17.321000000000002</v>
      </c>
    </row>
    <row r="747" spans="2:15" x14ac:dyDescent="0.25">
      <c r="B747" s="63" t="str">
        <f t="shared" si="12"/>
        <v>ACV0.0110300</v>
      </c>
      <c r="C747" s="63" t="s">
        <v>19</v>
      </c>
      <c r="D747" s="63">
        <v>10</v>
      </c>
      <c r="E747" s="63">
        <v>20</v>
      </c>
      <c r="F747" s="63">
        <v>0.01</v>
      </c>
      <c r="G747" s="63" t="s">
        <v>16</v>
      </c>
      <c r="H747" s="63" t="s">
        <v>14</v>
      </c>
      <c r="I747" s="63">
        <v>300</v>
      </c>
      <c r="J747" s="63">
        <v>1000</v>
      </c>
      <c r="K747" s="63" t="s">
        <v>21</v>
      </c>
      <c r="L747" s="63">
        <v>18</v>
      </c>
      <c r="M747" s="63">
        <v>17.003</v>
      </c>
      <c r="N747" s="63">
        <v>11.709</v>
      </c>
      <c r="O747" s="63">
        <v>17.315999999999999</v>
      </c>
    </row>
    <row r="748" spans="2:15" x14ac:dyDescent="0.25">
      <c r="B748" s="63" t="str">
        <f t="shared" si="12"/>
        <v>ACV0.110300</v>
      </c>
      <c r="C748" s="63" t="s">
        <v>19</v>
      </c>
      <c r="D748" s="63">
        <v>10</v>
      </c>
      <c r="E748" s="63">
        <v>20</v>
      </c>
      <c r="F748" s="63">
        <v>0.1</v>
      </c>
      <c r="G748" s="63" t="s">
        <v>16</v>
      </c>
      <c r="H748" s="63" t="s">
        <v>14</v>
      </c>
      <c r="I748" s="63">
        <v>300</v>
      </c>
      <c r="J748" s="63">
        <v>1000</v>
      </c>
      <c r="K748" s="63" t="s">
        <v>21</v>
      </c>
      <c r="L748" s="63">
        <v>24.569000000000003</v>
      </c>
      <c r="M748" s="63">
        <v>16.902000000000001</v>
      </c>
      <c r="N748" s="63">
        <v>24.568000000000001</v>
      </c>
      <c r="O748" s="63">
        <v>16.902000000000001</v>
      </c>
    </row>
    <row r="749" spans="2:15" x14ac:dyDescent="0.25">
      <c r="B749" s="63" t="str">
        <f t="shared" si="12"/>
        <v>ACV110300</v>
      </c>
      <c r="C749" s="63" t="s">
        <v>19</v>
      </c>
      <c r="D749" s="63">
        <v>10</v>
      </c>
      <c r="E749" s="63">
        <v>20</v>
      </c>
      <c r="F749" s="63">
        <v>1</v>
      </c>
      <c r="G749" s="63" t="s">
        <v>16</v>
      </c>
      <c r="H749" s="63" t="s">
        <v>14</v>
      </c>
      <c r="I749" s="63">
        <v>300</v>
      </c>
      <c r="J749" s="63">
        <v>1000</v>
      </c>
      <c r="K749" s="63" t="s">
        <v>21</v>
      </c>
      <c r="L749" s="63">
        <v>533.06999999999994</v>
      </c>
      <c r="M749" s="63">
        <v>7.3129</v>
      </c>
      <c r="N749" s="63">
        <v>533.06999999999994</v>
      </c>
      <c r="O749" s="63">
        <v>7.3129</v>
      </c>
    </row>
    <row r="750" spans="2:15" x14ac:dyDescent="0.25">
      <c r="B750" s="63" t="str">
        <f t="shared" si="12"/>
        <v>ACV1010300</v>
      </c>
      <c r="C750" s="63" t="s">
        <v>19</v>
      </c>
      <c r="D750" s="63">
        <v>10</v>
      </c>
      <c r="E750" s="63">
        <v>20</v>
      </c>
      <c r="F750" s="63">
        <v>10</v>
      </c>
      <c r="G750" s="63" t="s">
        <v>16</v>
      </c>
      <c r="H750" s="63" t="s">
        <v>14</v>
      </c>
      <c r="I750" s="63">
        <v>300</v>
      </c>
      <c r="J750" s="63">
        <v>1000</v>
      </c>
      <c r="K750" s="63" t="s">
        <v>21</v>
      </c>
      <c r="L750" s="63">
        <v>5768.4000000000005</v>
      </c>
      <c r="M750" s="63">
        <v>0.81316999999999995</v>
      </c>
      <c r="N750" s="63">
        <v>5703.4000000000005</v>
      </c>
      <c r="O750" s="63">
        <v>0.81315000000000004</v>
      </c>
    </row>
    <row r="751" spans="2:15" x14ac:dyDescent="0.25">
      <c r="B751" s="63" t="str">
        <f t="shared" si="12"/>
        <v>ACV0.0001200.001</v>
      </c>
      <c r="C751" s="63" t="s">
        <v>19</v>
      </c>
      <c r="D751" s="63">
        <v>20</v>
      </c>
      <c r="E751" s="63">
        <v>100</v>
      </c>
      <c r="F751" s="63">
        <v>1E-4</v>
      </c>
      <c r="G751" s="63" t="s">
        <v>16</v>
      </c>
      <c r="H751" s="63" t="s">
        <v>14</v>
      </c>
      <c r="I751" s="63">
        <v>1E-3</v>
      </c>
      <c r="J751" s="63">
        <v>0.04</v>
      </c>
      <c r="K751" s="63" t="s">
        <v>21</v>
      </c>
      <c r="L751" s="63">
        <v>4.8</v>
      </c>
      <c r="M751" s="63">
        <v>0.23</v>
      </c>
      <c r="N751" s="63">
        <v>4.6139999999999999</v>
      </c>
      <c r="O751" s="63">
        <v>0.23155000000000001</v>
      </c>
    </row>
    <row r="752" spans="2:15" x14ac:dyDescent="0.25">
      <c r="B752" s="63" t="str">
        <f t="shared" si="12"/>
        <v>ACV0.001200.001</v>
      </c>
      <c r="C752" s="63" t="s">
        <v>19</v>
      </c>
      <c r="D752" s="63">
        <v>20</v>
      </c>
      <c r="E752" s="63">
        <v>100</v>
      </c>
      <c r="F752" s="63">
        <v>1E-3</v>
      </c>
      <c r="G752" s="63" t="s">
        <v>16</v>
      </c>
      <c r="H752" s="63" t="s">
        <v>14</v>
      </c>
      <c r="I752" s="63">
        <v>1E-3</v>
      </c>
      <c r="J752" s="63">
        <v>0.04</v>
      </c>
      <c r="K752" s="63" t="s">
        <v>21</v>
      </c>
      <c r="L752" s="63">
        <v>4.8</v>
      </c>
      <c r="M752" s="63">
        <v>0.23</v>
      </c>
      <c r="N752" s="63">
        <v>4.6320999999999994</v>
      </c>
      <c r="O752" s="63">
        <v>0.23141</v>
      </c>
    </row>
    <row r="753" spans="2:15" x14ac:dyDescent="0.25">
      <c r="B753" s="63" t="str">
        <f t="shared" si="12"/>
        <v>ACV0.01200.001</v>
      </c>
      <c r="C753" s="63" t="s">
        <v>19</v>
      </c>
      <c r="D753" s="63">
        <v>20</v>
      </c>
      <c r="E753" s="63">
        <v>100</v>
      </c>
      <c r="F753" s="63">
        <v>0.01</v>
      </c>
      <c r="G753" s="63" t="s">
        <v>16</v>
      </c>
      <c r="H753" s="63" t="s">
        <v>14</v>
      </c>
      <c r="I753" s="63">
        <v>1E-3</v>
      </c>
      <c r="J753" s="63">
        <v>0.04</v>
      </c>
      <c r="K753" s="63" t="s">
        <v>21</v>
      </c>
      <c r="L753" s="63">
        <v>6.5308000000000002</v>
      </c>
      <c r="M753" s="63">
        <v>0.21829000000000001</v>
      </c>
      <c r="N753" s="63">
        <v>6.5301</v>
      </c>
      <c r="O753" s="63">
        <v>0.21829000000000001</v>
      </c>
    </row>
    <row r="754" spans="2:15" x14ac:dyDescent="0.25">
      <c r="B754" s="63" t="str">
        <f t="shared" si="12"/>
        <v>ACV0.1200.001</v>
      </c>
      <c r="C754" s="63" t="s">
        <v>19</v>
      </c>
      <c r="D754" s="63">
        <v>20</v>
      </c>
      <c r="E754" s="63">
        <v>100</v>
      </c>
      <c r="F754" s="63">
        <v>0.1</v>
      </c>
      <c r="G754" s="63" t="s">
        <v>16</v>
      </c>
      <c r="H754" s="63" t="s">
        <v>14</v>
      </c>
      <c r="I754" s="63">
        <v>1E-3</v>
      </c>
      <c r="J754" s="63">
        <v>0.04</v>
      </c>
      <c r="K754" s="63" t="s">
        <v>21</v>
      </c>
      <c r="L754" s="63">
        <v>57.071999999999996</v>
      </c>
      <c r="M754" s="63">
        <v>6.9939000000000001E-2</v>
      </c>
      <c r="N754" s="63">
        <v>57.071999999999996</v>
      </c>
      <c r="O754" s="63">
        <v>6.9930000000000006E-2</v>
      </c>
    </row>
    <row r="755" spans="2:15" x14ac:dyDescent="0.25">
      <c r="B755" s="63" t="str">
        <f t="shared" si="12"/>
        <v>ACV1200.001</v>
      </c>
      <c r="C755" s="63" t="s">
        <v>19</v>
      </c>
      <c r="D755" s="63">
        <v>20</v>
      </c>
      <c r="E755" s="63">
        <v>100</v>
      </c>
      <c r="F755" s="63">
        <v>1</v>
      </c>
      <c r="G755" s="63" t="s">
        <v>16</v>
      </c>
      <c r="H755" s="63" t="s">
        <v>14</v>
      </c>
      <c r="I755" s="63">
        <v>1E-3</v>
      </c>
      <c r="J755" s="63">
        <v>0.04</v>
      </c>
      <c r="K755" s="63" t="s">
        <v>21</v>
      </c>
      <c r="L755" s="63">
        <v>577.28</v>
      </c>
      <c r="M755" s="63">
        <v>7.4200999999999998E-3</v>
      </c>
      <c r="N755" s="63">
        <v>577.28</v>
      </c>
      <c r="O755" s="63">
        <v>7.4159999999999998E-3</v>
      </c>
    </row>
    <row r="756" spans="2:15" x14ac:dyDescent="0.25">
      <c r="B756" s="63" t="str">
        <f t="shared" si="12"/>
        <v>ACV10200.001</v>
      </c>
      <c r="C756" s="63" t="s">
        <v>19</v>
      </c>
      <c r="D756" s="63">
        <v>20</v>
      </c>
      <c r="E756" s="63">
        <v>100</v>
      </c>
      <c r="F756" s="63">
        <v>10</v>
      </c>
      <c r="G756" s="63" t="s">
        <v>16</v>
      </c>
      <c r="H756" s="63" t="s">
        <v>14</v>
      </c>
      <c r="I756" s="63">
        <v>1E-3</v>
      </c>
      <c r="J756" s="63">
        <v>0.04</v>
      </c>
      <c r="K756" s="63" t="s">
        <v>21</v>
      </c>
      <c r="L756" s="63">
        <v>5773.5</v>
      </c>
      <c r="M756" s="63">
        <v>7.4370999999999997E-4</v>
      </c>
      <c r="N756" s="63">
        <v>5773.4000000000005</v>
      </c>
      <c r="O756" s="63">
        <v>7.4208E-4</v>
      </c>
    </row>
    <row r="757" spans="2:15" x14ac:dyDescent="0.25">
      <c r="B757" s="63" t="str">
        <f t="shared" si="12"/>
        <v>ACV0.0001200.04</v>
      </c>
      <c r="C757" s="63" t="s">
        <v>19</v>
      </c>
      <c r="D757" s="63">
        <v>20</v>
      </c>
      <c r="E757" s="63">
        <v>100</v>
      </c>
      <c r="F757" s="63">
        <v>1E-4</v>
      </c>
      <c r="G757" s="63" t="s">
        <v>16</v>
      </c>
      <c r="H757" s="63" t="s">
        <v>14</v>
      </c>
      <c r="I757" s="63">
        <v>0.04</v>
      </c>
      <c r="J757" s="63">
        <v>1</v>
      </c>
      <c r="K757" s="63" t="s">
        <v>21</v>
      </c>
      <c r="L757" s="63">
        <v>2.5</v>
      </c>
      <c r="M757" s="63">
        <v>0.23</v>
      </c>
      <c r="N757" s="63">
        <v>2.3037000000000001</v>
      </c>
      <c r="O757" s="63">
        <v>0.23163</v>
      </c>
    </row>
    <row r="758" spans="2:15" x14ac:dyDescent="0.25">
      <c r="B758" s="63" t="str">
        <f t="shared" si="12"/>
        <v>ACV0.001200.04</v>
      </c>
      <c r="C758" s="63" t="s">
        <v>19</v>
      </c>
      <c r="D758" s="63">
        <v>20</v>
      </c>
      <c r="E758" s="63">
        <v>100</v>
      </c>
      <c r="F758" s="63">
        <v>1E-3</v>
      </c>
      <c r="G758" s="63" t="s">
        <v>16</v>
      </c>
      <c r="H758" s="63" t="s">
        <v>14</v>
      </c>
      <c r="I758" s="63">
        <v>0.04</v>
      </c>
      <c r="J758" s="63">
        <v>1</v>
      </c>
      <c r="K758" s="63" t="s">
        <v>21</v>
      </c>
      <c r="L758" s="63">
        <v>2.5</v>
      </c>
      <c r="M758" s="63">
        <v>0.23</v>
      </c>
      <c r="N758" s="63">
        <v>2.3278000000000003</v>
      </c>
      <c r="O758" s="63">
        <v>0.23141</v>
      </c>
    </row>
    <row r="759" spans="2:15" x14ac:dyDescent="0.25">
      <c r="B759" s="63" t="str">
        <f t="shared" si="12"/>
        <v>ACV0.01200.04</v>
      </c>
      <c r="C759" s="63" t="s">
        <v>19</v>
      </c>
      <c r="D759" s="63">
        <v>20</v>
      </c>
      <c r="E759" s="63">
        <v>100</v>
      </c>
      <c r="F759" s="63">
        <v>0.01</v>
      </c>
      <c r="G759" s="63" t="s">
        <v>16</v>
      </c>
      <c r="H759" s="63" t="s">
        <v>14</v>
      </c>
      <c r="I759" s="63">
        <v>0.04</v>
      </c>
      <c r="J759" s="63">
        <v>1</v>
      </c>
      <c r="K759" s="63" t="s">
        <v>21</v>
      </c>
      <c r="L759" s="63">
        <v>4.7488999999999999</v>
      </c>
      <c r="M759" s="63">
        <v>0.21359</v>
      </c>
      <c r="N759" s="63">
        <v>4.7479999999999993</v>
      </c>
      <c r="O759" s="63">
        <v>0.21359</v>
      </c>
    </row>
    <row r="760" spans="2:15" x14ac:dyDescent="0.25">
      <c r="B760" s="63" t="str">
        <f t="shared" si="12"/>
        <v>ACV0.1200.04</v>
      </c>
      <c r="C760" s="63" t="s">
        <v>19</v>
      </c>
      <c r="D760" s="63">
        <v>20</v>
      </c>
      <c r="E760" s="63">
        <v>100</v>
      </c>
      <c r="F760" s="63">
        <v>0.1</v>
      </c>
      <c r="G760" s="63" t="s">
        <v>16</v>
      </c>
      <c r="H760" s="63" t="s">
        <v>14</v>
      </c>
      <c r="I760" s="63">
        <v>0.04</v>
      </c>
      <c r="J760" s="63">
        <v>1</v>
      </c>
      <c r="K760" s="63" t="s">
        <v>21</v>
      </c>
      <c r="L760" s="63">
        <v>56.912999999999997</v>
      </c>
      <c r="M760" s="63">
        <v>6.1885999999999997E-2</v>
      </c>
      <c r="N760" s="63">
        <v>56.911999999999999</v>
      </c>
      <c r="O760" s="63">
        <v>6.1877000000000001E-2</v>
      </c>
    </row>
    <row r="761" spans="2:15" x14ac:dyDescent="0.25">
      <c r="B761" s="63" t="str">
        <f t="shared" si="12"/>
        <v>ACV1200.04</v>
      </c>
      <c r="C761" s="63" t="s">
        <v>19</v>
      </c>
      <c r="D761" s="63">
        <v>20</v>
      </c>
      <c r="E761" s="63">
        <v>100</v>
      </c>
      <c r="F761" s="63">
        <v>1</v>
      </c>
      <c r="G761" s="63" t="s">
        <v>16</v>
      </c>
      <c r="H761" s="63" t="s">
        <v>14</v>
      </c>
      <c r="I761" s="63">
        <v>0.04</v>
      </c>
      <c r="J761" s="63">
        <v>1</v>
      </c>
      <c r="K761" s="63" t="s">
        <v>21</v>
      </c>
      <c r="L761" s="63">
        <v>577.27</v>
      </c>
      <c r="M761" s="63">
        <v>6.4980999999999997E-3</v>
      </c>
      <c r="N761" s="63">
        <v>577.27</v>
      </c>
      <c r="O761" s="63">
        <v>6.4939999999999998E-3</v>
      </c>
    </row>
    <row r="762" spans="2:15" x14ac:dyDescent="0.25">
      <c r="B762" s="63" t="str">
        <f t="shared" si="12"/>
        <v>ACV10200.04</v>
      </c>
      <c r="C762" s="63" t="s">
        <v>19</v>
      </c>
      <c r="D762" s="63">
        <v>20</v>
      </c>
      <c r="E762" s="63">
        <v>100</v>
      </c>
      <c r="F762" s="63">
        <v>10</v>
      </c>
      <c r="G762" s="63" t="s">
        <v>16</v>
      </c>
      <c r="H762" s="63" t="s">
        <v>14</v>
      </c>
      <c r="I762" s="63">
        <v>0.04</v>
      </c>
      <c r="J762" s="63">
        <v>1</v>
      </c>
      <c r="K762" s="63" t="s">
        <v>21</v>
      </c>
      <c r="L762" s="63">
        <v>5773.5</v>
      </c>
      <c r="M762" s="63">
        <v>6.5136999999999997E-4</v>
      </c>
      <c r="N762" s="63">
        <v>5773.4000000000005</v>
      </c>
      <c r="O762" s="63">
        <v>6.4972999999999995E-4</v>
      </c>
    </row>
    <row r="763" spans="2:15" x14ac:dyDescent="0.25">
      <c r="B763" s="63" t="str">
        <f t="shared" si="12"/>
        <v>ACV0.0001201</v>
      </c>
      <c r="C763" s="63" t="s">
        <v>19</v>
      </c>
      <c r="D763" s="63">
        <v>20</v>
      </c>
      <c r="E763" s="63">
        <v>100</v>
      </c>
      <c r="F763" s="63">
        <v>1E-4</v>
      </c>
      <c r="G763" s="63" t="s">
        <v>16</v>
      </c>
      <c r="H763" s="63" t="s">
        <v>14</v>
      </c>
      <c r="I763" s="63">
        <v>1</v>
      </c>
      <c r="J763" s="63">
        <v>20</v>
      </c>
      <c r="K763" s="63" t="s">
        <v>21</v>
      </c>
      <c r="L763" s="63">
        <v>4.8999999999999995</v>
      </c>
      <c r="M763" s="63">
        <v>0.21</v>
      </c>
      <c r="N763" s="63">
        <v>4.8696000000000002</v>
      </c>
      <c r="O763" s="63">
        <v>0.20605000000000001</v>
      </c>
    </row>
    <row r="764" spans="2:15" x14ac:dyDescent="0.25">
      <c r="B764" s="63" t="str">
        <f t="shared" si="12"/>
        <v>ACV0.001201</v>
      </c>
      <c r="C764" s="63" t="s">
        <v>19</v>
      </c>
      <c r="D764" s="63">
        <v>20</v>
      </c>
      <c r="E764" s="63">
        <v>100</v>
      </c>
      <c r="F764" s="63">
        <v>1E-3</v>
      </c>
      <c r="G764" s="63" t="s">
        <v>16</v>
      </c>
      <c r="H764" s="63" t="s">
        <v>14</v>
      </c>
      <c r="I764" s="63">
        <v>1</v>
      </c>
      <c r="J764" s="63">
        <v>20</v>
      </c>
      <c r="K764" s="63" t="s">
        <v>21</v>
      </c>
      <c r="L764" s="63">
        <v>4.8999999999999995</v>
      </c>
      <c r="M764" s="63">
        <v>0.20607</v>
      </c>
      <c r="N764" s="63">
        <v>4.8952999999999998</v>
      </c>
      <c r="O764" s="63">
        <v>0.20585999999999999</v>
      </c>
    </row>
    <row r="765" spans="2:15" x14ac:dyDescent="0.25">
      <c r="B765" s="63" t="str">
        <f t="shared" si="12"/>
        <v>ACV0.01201</v>
      </c>
      <c r="C765" s="63" t="s">
        <v>19</v>
      </c>
      <c r="D765" s="63">
        <v>20</v>
      </c>
      <c r="E765" s="63">
        <v>100</v>
      </c>
      <c r="F765" s="63">
        <v>0.01</v>
      </c>
      <c r="G765" s="63" t="s">
        <v>16</v>
      </c>
      <c r="H765" s="63" t="s">
        <v>14</v>
      </c>
      <c r="I765" s="63">
        <v>1</v>
      </c>
      <c r="J765" s="63">
        <v>20</v>
      </c>
      <c r="K765" s="63" t="s">
        <v>21</v>
      </c>
      <c r="L765" s="63">
        <v>7.1205999999999996</v>
      </c>
      <c r="M765" s="63">
        <v>0.19001000000000001</v>
      </c>
      <c r="N765" s="63">
        <v>7.1196999999999999</v>
      </c>
      <c r="O765" s="63">
        <v>0.19001000000000001</v>
      </c>
    </row>
    <row r="766" spans="2:15" x14ac:dyDescent="0.25">
      <c r="B766" s="63" t="str">
        <f t="shared" si="12"/>
        <v>ACV0.1201</v>
      </c>
      <c r="C766" s="63" t="s">
        <v>19</v>
      </c>
      <c r="D766" s="63">
        <v>20</v>
      </c>
      <c r="E766" s="63">
        <v>100</v>
      </c>
      <c r="F766" s="63">
        <v>0.1</v>
      </c>
      <c r="G766" s="63" t="s">
        <v>16</v>
      </c>
      <c r="H766" s="63" t="s">
        <v>14</v>
      </c>
      <c r="I766" s="63">
        <v>1</v>
      </c>
      <c r="J766" s="63">
        <v>20</v>
      </c>
      <c r="K766" s="63" t="s">
        <v>21</v>
      </c>
      <c r="L766" s="63">
        <v>57.599999999999994</v>
      </c>
      <c r="M766" s="63">
        <v>5.5072999999999997E-2</v>
      </c>
      <c r="N766" s="63">
        <v>57.598999999999997</v>
      </c>
      <c r="O766" s="63">
        <v>5.5065000000000003E-2</v>
      </c>
    </row>
    <row r="767" spans="2:15" x14ac:dyDescent="0.25">
      <c r="B767" s="63" t="str">
        <f t="shared" si="12"/>
        <v>ACV1201</v>
      </c>
      <c r="C767" s="63" t="s">
        <v>19</v>
      </c>
      <c r="D767" s="63">
        <v>20</v>
      </c>
      <c r="E767" s="63">
        <v>100</v>
      </c>
      <c r="F767" s="63">
        <v>1</v>
      </c>
      <c r="G767" s="63" t="s">
        <v>16</v>
      </c>
      <c r="H767" s="63" t="s">
        <v>14</v>
      </c>
      <c r="I767" s="63">
        <v>1</v>
      </c>
      <c r="J767" s="63">
        <v>20</v>
      </c>
      <c r="K767" s="63" t="s">
        <v>21</v>
      </c>
      <c r="L767" s="63">
        <v>577.34</v>
      </c>
      <c r="M767" s="63">
        <v>5.7829999999999999E-3</v>
      </c>
      <c r="N767" s="63">
        <v>577.34</v>
      </c>
      <c r="O767" s="63">
        <v>5.7793999999999996E-3</v>
      </c>
    </row>
    <row r="768" spans="2:15" x14ac:dyDescent="0.25">
      <c r="B768" s="63" t="str">
        <f t="shared" si="12"/>
        <v>ACV10201</v>
      </c>
      <c r="C768" s="63" t="s">
        <v>19</v>
      </c>
      <c r="D768" s="63">
        <v>20</v>
      </c>
      <c r="E768" s="63">
        <v>100</v>
      </c>
      <c r="F768" s="63">
        <v>10</v>
      </c>
      <c r="G768" s="63" t="s">
        <v>16</v>
      </c>
      <c r="H768" s="63" t="s">
        <v>14</v>
      </c>
      <c r="I768" s="63">
        <v>1</v>
      </c>
      <c r="J768" s="63">
        <v>20</v>
      </c>
      <c r="K768" s="63" t="s">
        <v>21</v>
      </c>
      <c r="L768" s="63">
        <v>5773.6</v>
      </c>
      <c r="M768" s="63">
        <v>5.7969E-4</v>
      </c>
      <c r="N768" s="63">
        <v>5773.5</v>
      </c>
      <c r="O768" s="63">
        <v>5.7823E-4</v>
      </c>
    </row>
    <row r="769" spans="2:15" x14ac:dyDescent="0.25">
      <c r="B769" s="63" t="str">
        <f t="shared" si="12"/>
        <v>ACV0.00012020</v>
      </c>
      <c r="C769" s="63" t="s">
        <v>19</v>
      </c>
      <c r="D769" s="63">
        <v>20</v>
      </c>
      <c r="E769" s="63">
        <v>100</v>
      </c>
      <c r="F769" s="63">
        <v>1E-4</v>
      </c>
      <c r="G769" s="63" t="s">
        <v>16</v>
      </c>
      <c r="H769" s="63" t="s">
        <v>14</v>
      </c>
      <c r="I769" s="63">
        <v>20</v>
      </c>
      <c r="J769" s="63">
        <v>50</v>
      </c>
      <c r="K769" s="63" t="s">
        <v>21</v>
      </c>
      <c r="L769" s="63">
        <v>6.8</v>
      </c>
      <c r="M769" s="63">
        <v>0.36</v>
      </c>
      <c r="N769" s="63">
        <v>6.7953999999999999</v>
      </c>
      <c r="O769" s="63">
        <v>0.35996</v>
      </c>
    </row>
    <row r="770" spans="2:15" x14ac:dyDescent="0.25">
      <c r="B770" s="63" t="str">
        <f t="shared" si="12"/>
        <v>ACV0.0012020</v>
      </c>
      <c r="C770" s="63" t="s">
        <v>19</v>
      </c>
      <c r="D770" s="63">
        <v>20</v>
      </c>
      <c r="E770" s="63">
        <v>100</v>
      </c>
      <c r="F770" s="63">
        <v>1E-3</v>
      </c>
      <c r="G770" s="63" t="s">
        <v>16</v>
      </c>
      <c r="H770" s="63" t="s">
        <v>14</v>
      </c>
      <c r="I770" s="63">
        <v>20</v>
      </c>
      <c r="J770" s="63">
        <v>50</v>
      </c>
      <c r="K770" s="63" t="s">
        <v>21</v>
      </c>
      <c r="L770" s="63">
        <v>6.8126999999999995</v>
      </c>
      <c r="M770" s="63">
        <v>0.35987000000000002</v>
      </c>
      <c r="N770" s="63">
        <v>6.8126999999999995</v>
      </c>
      <c r="O770" s="63">
        <v>0.35982999999999998</v>
      </c>
    </row>
    <row r="771" spans="2:15" x14ac:dyDescent="0.25">
      <c r="B771" s="63" t="str">
        <f t="shared" si="12"/>
        <v>ACV0.012020</v>
      </c>
      <c r="C771" s="63" t="s">
        <v>19</v>
      </c>
      <c r="D771" s="63">
        <v>20</v>
      </c>
      <c r="E771" s="63">
        <v>100</v>
      </c>
      <c r="F771" s="63">
        <v>0.01</v>
      </c>
      <c r="G771" s="63" t="s">
        <v>16</v>
      </c>
      <c r="H771" s="63" t="s">
        <v>14</v>
      </c>
      <c r="I771" s="63">
        <v>20</v>
      </c>
      <c r="J771" s="63">
        <v>50</v>
      </c>
      <c r="K771" s="63" t="s">
        <v>21</v>
      </c>
      <c r="L771" s="63">
        <v>8.4157999999999991</v>
      </c>
      <c r="M771" s="63">
        <v>0.34765000000000001</v>
      </c>
      <c r="N771" s="63">
        <v>8.4141999999999992</v>
      </c>
      <c r="O771" s="63">
        <v>0.34765000000000001</v>
      </c>
    </row>
    <row r="772" spans="2:15" x14ac:dyDescent="0.25">
      <c r="B772" s="63" t="str">
        <f t="shared" si="12"/>
        <v>ACV0.12020</v>
      </c>
      <c r="C772" s="63" t="s">
        <v>19</v>
      </c>
      <c r="D772" s="63">
        <v>20</v>
      </c>
      <c r="E772" s="63">
        <v>100</v>
      </c>
      <c r="F772" s="63">
        <v>0.1</v>
      </c>
      <c r="G772" s="63" t="s">
        <v>16</v>
      </c>
      <c r="H772" s="63" t="s">
        <v>14</v>
      </c>
      <c r="I772" s="63">
        <v>20</v>
      </c>
      <c r="J772" s="63">
        <v>50</v>
      </c>
      <c r="K772" s="63" t="s">
        <v>21</v>
      </c>
      <c r="L772" s="63">
        <v>57.198999999999998</v>
      </c>
      <c r="M772" s="63">
        <v>0.1467</v>
      </c>
      <c r="N772" s="63">
        <v>57.196999999999996</v>
      </c>
      <c r="O772" s="63">
        <v>0.14666999999999999</v>
      </c>
    </row>
    <row r="773" spans="2:15" x14ac:dyDescent="0.25">
      <c r="B773" s="63" t="str">
        <f t="shared" si="12"/>
        <v>ACV12020</v>
      </c>
      <c r="C773" s="63" t="s">
        <v>19</v>
      </c>
      <c r="D773" s="63">
        <v>20</v>
      </c>
      <c r="E773" s="63">
        <v>100</v>
      </c>
      <c r="F773" s="63">
        <v>1</v>
      </c>
      <c r="G773" s="63" t="s">
        <v>16</v>
      </c>
      <c r="H773" s="63" t="s">
        <v>14</v>
      </c>
      <c r="I773" s="63">
        <v>20</v>
      </c>
      <c r="J773" s="63">
        <v>50</v>
      </c>
      <c r="K773" s="63" t="s">
        <v>21</v>
      </c>
      <c r="L773" s="63">
        <v>577.28</v>
      </c>
      <c r="M773" s="63">
        <v>1.6573000000000001E-2</v>
      </c>
      <c r="N773" s="63">
        <v>577.28</v>
      </c>
      <c r="O773" s="63">
        <v>1.6556000000000001E-2</v>
      </c>
    </row>
    <row r="774" spans="2:15" x14ac:dyDescent="0.25">
      <c r="B774" s="63" t="str">
        <f t="shared" si="12"/>
        <v>ACV102020</v>
      </c>
      <c r="C774" s="63" t="s">
        <v>19</v>
      </c>
      <c r="D774" s="63">
        <v>20</v>
      </c>
      <c r="E774" s="63">
        <v>100</v>
      </c>
      <c r="F774" s="63">
        <v>10</v>
      </c>
      <c r="G774" s="63" t="s">
        <v>16</v>
      </c>
      <c r="H774" s="63" t="s">
        <v>14</v>
      </c>
      <c r="I774" s="63">
        <v>20</v>
      </c>
      <c r="J774" s="63">
        <v>50</v>
      </c>
      <c r="K774" s="63" t="s">
        <v>21</v>
      </c>
      <c r="L774" s="63">
        <v>5773.5</v>
      </c>
      <c r="M774" s="63">
        <v>1.6646E-3</v>
      </c>
      <c r="N774" s="63">
        <v>5773.4000000000005</v>
      </c>
      <c r="O774" s="63">
        <v>1.658E-3</v>
      </c>
    </row>
    <row r="775" spans="2:15" x14ac:dyDescent="0.25">
      <c r="B775" s="63" t="str">
        <f t="shared" si="12"/>
        <v>ACV0.00012050</v>
      </c>
      <c r="C775" s="63" t="s">
        <v>19</v>
      </c>
      <c r="D775" s="63">
        <v>20</v>
      </c>
      <c r="E775" s="63">
        <v>100</v>
      </c>
      <c r="F775" s="63">
        <v>1E-4</v>
      </c>
      <c r="G775" s="63" t="s">
        <v>16</v>
      </c>
      <c r="H775" s="63" t="s">
        <v>14</v>
      </c>
      <c r="I775" s="63">
        <v>50</v>
      </c>
      <c r="J775" s="63">
        <v>100</v>
      </c>
      <c r="K775" s="63" t="s">
        <v>21</v>
      </c>
      <c r="L775" s="63">
        <v>21</v>
      </c>
      <c r="M775" s="63">
        <v>1.2</v>
      </c>
      <c r="N775" s="63">
        <v>17.702000000000002</v>
      </c>
      <c r="O775" s="63">
        <v>1.2321</v>
      </c>
    </row>
    <row r="776" spans="2:15" x14ac:dyDescent="0.25">
      <c r="B776" s="63" t="str">
        <f t="shared" si="12"/>
        <v>ACV0.0012050</v>
      </c>
      <c r="C776" s="63" t="s">
        <v>19</v>
      </c>
      <c r="D776" s="63">
        <v>20</v>
      </c>
      <c r="E776" s="63">
        <v>100</v>
      </c>
      <c r="F776" s="63">
        <v>1E-3</v>
      </c>
      <c r="G776" s="63" t="s">
        <v>16</v>
      </c>
      <c r="H776" s="63" t="s">
        <v>14</v>
      </c>
      <c r="I776" s="63">
        <v>50</v>
      </c>
      <c r="J776" s="63">
        <v>100</v>
      </c>
      <c r="K776" s="63" t="s">
        <v>21</v>
      </c>
      <c r="L776" s="63">
        <v>21</v>
      </c>
      <c r="M776" s="63">
        <v>1.2</v>
      </c>
      <c r="N776" s="63">
        <v>17.712</v>
      </c>
      <c r="O776" s="63">
        <v>1.232</v>
      </c>
    </row>
    <row r="777" spans="2:15" x14ac:dyDescent="0.25">
      <c r="B777" s="63" t="str">
        <f t="shared" si="12"/>
        <v>ACV0.012050</v>
      </c>
      <c r="C777" s="63" t="s">
        <v>19</v>
      </c>
      <c r="D777" s="63">
        <v>20</v>
      </c>
      <c r="E777" s="63">
        <v>100</v>
      </c>
      <c r="F777" s="63">
        <v>0.01</v>
      </c>
      <c r="G777" s="63" t="s">
        <v>16</v>
      </c>
      <c r="H777" s="63" t="s">
        <v>14</v>
      </c>
      <c r="I777" s="63">
        <v>50</v>
      </c>
      <c r="J777" s="63">
        <v>100</v>
      </c>
      <c r="K777" s="63" t="s">
        <v>21</v>
      </c>
      <c r="L777" s="63">
        <v>21</v>
      </c>
      <c r="M777" s="63">
        <v>1.2002999999999999</v>
      </c>
      <c r="N777" s="63">
        <v>18.301000000000002</v>
      </c>
      <c r="O777" s="63">
        <v>1.2273000000000001</v>
      </c>
    </row>
    <row r="778" spans="2:15" x14ac:dyDescent="0.25">
      <c r="B778" s="63" t="str">
        <f t="shared" si="12"/>
        <v>ACV0.12050</v>
      </c>
      <c r="C778" s="63" t="s">
        <v>19</v>
      </c>
      <c r="D778" s="63">
        <v>20</v>
      </c>
      <c r="E778" s="63">
        <v>100</v>
      </c>
      <c r="F778" s="63">
        <v>0.1</v>
      </c>
      <c r="G778" s="63" t="s">
        <v>16</v>
      </c>
      <c r="H778" s="63" t="s">
        <v>14</v>
      </c>
      <c r="I778" s="63">
        <v>50</v>
      </c>
      <c r="J778" s="63">
        <v>100</v>
      </c>
      <c r="K778" s="63" t="s">
        <v>21</v>
      </c>
      <c r="L778" s="63">
        <v>55.39</v>
      </c>
      <c r="M778" s="63">
        <v>0.96894000000000002</v>
      </c>
      <c r="N778" s="63">
        <v>55.385999999999996</v>
      </c>
      <c r="O778" s="63">
        <v>0.96894000000000002</v>
      </c>
    </row>
    <row r="779" spans="2:15" x14ac:dyDescent="0.25">
      <c r="B779" s="63" t="str">
        <f t="shared" si="12"/>
        <v>ACV12050</v>
      </c>
      <c r="C779" s="63" t="s">
        <v>19</v>
      </c>
      <c r="D779" s="63">
        <v>20</v>
      </c>
      <c r="E779" s="63">
        <v>100</v>
      </c>
      <c r="F779" s="63">
        <v>1</v>
      </c>
      <c r="G779" s="63" t="s">
        <v>16</v>
      </c>
      <c r="H779" s="63" t="s">
        <v>14</v>
      </c>
      <c r="I779" s="63">
        <v>50</v>
      </c>
      <c r="J779" s="63">
        <v>100</v>
      </c>
      <c r="K779" s="63" t="s">
        <v>21</v>
      </c>
      <c r="L779" s="63">
        <v>576.34</v>
      </c>
      <c r="M779" s="63">
        <v>0.17965999999999999</v>
      </c>
      <c r="N779" s="63">
        <v>576.34</v>
      </c>
      <c r="O779" s="63">
        <v>0.17963000000000001</v>
      </c>
    </row>
    <row r="780" spans="2:15" x14ac:dyDescent="0.25">
      <c r="B780" s="63" t="str">
        <f t="shared" si="12"/>
        <v>ACV102050</v>
      </c>
      <c r="C780" s="63" t="s">
        <v>19</v>
      </c>
      <c r="D780" s="63">
        <v>20</v>
      </c>
      <c r="E780" s="63">
        <v>100</v>
      </c>
      <c r="F780" s="63">
        <v>10</v>
      </c>
      <c r="G780" s="63" t="s">
        <v>16</v>
      </c>
      <c r="H780" s="63" t="s">
        <v>14</v>
      </c>
      <c r="I780" s="63">
        <v>50</v>
      </c>
      <c r="J780" s="63">
        <v>100</v>
      </c>
      <c r="K780" s="63" t="s">
        <v>21</v>
      </c>
      <c r="L780" s="63">
        <v>5773.4000000000005</v>
      </c>
      <c r="M780" s="63">
        <v>1.8248E-2</v>
      </c>
      <c r="N780" s="63">
        <v>5771.8</v>
      </c>
      <c r="O780" s="63">
        <v>1.8235999999999999E-2</v>
      </c>
    </row>
    <row r="781" spans="2:15" x14ac:dyDescent="0.25">
      <c r="B781" s="63" t="str">
        <f t="shared" si="12"/>
        <v>ACV0.0011000.001</v>
      </c>
      <c r="C781" s="63" t="s">
        <v>19</v>
      </c>
      <c r="D781" s="63">
        <v>100</v>
      </c>
      <c r="E781" s="63">
        <v>330</v>
      </c>
      <c r="F781" s="63">
        <v>1E-3</v>
      </c>
      <c r="G781" s="63" t="s">
        <v>16</v>
      </c>
      <c r="H781" s="63" t="s">
        <v>14</v>
      </c>
      <c r="I781" s="63">
        <v>1E-3</v>
      </c>
      <c r="J781" s="63">
        <v>0.04</v>
      </c>
      <c r="K781" s="63" t="s">
        <v>21</v>
      </c>
      <c r="L781" s="63">
        <v>47</v>
      </c>
      <c r="M781" s="63">
        <v>0.46</v>
      </c>
      <c r="N781" s="63">
        <v>46.152999999999999</v>
      </c>
      <c r="O781" s="63">
        <v>0.46240999999999999</v>
      </c>
    </row>
    <row r="782" spans="2:15" x14ac:dyDescent="0.25">
      <c r="B782" s="63" t="str">
        <f t="shared" si="12"/>
        <v>ACV0.011000.001</v>
      </c>
      <c r="C782" s="63" t="s">
        <v>19</v>
      </c>
      <c r="D782" s="63">
        <v>100</v>
      </c>
      <c r="E782" s="63">
        <v>330</v>
      </c>
      <c r="F782" s="63">
        <v>0.01</v>
      </c>
      <c r="G782" s="63" t="s">
        <v>16</v>
      </c>
      <c r="H782" s="63" t="s">
        <v>14</v>
      </c>
      <c r="I782" s="63">
        <v>1E-3</v>
      </c>
      <c r="J782" s="63">
        <v>0.04</v>
      </c>
      <c r="K782" s="63" t="s">
        <v>21</v>
      </c>
      <c r="L782" s="63">
        <v>47</v>
      </c>
      <c r="M782" s="63">
        <v>0.46016000000000001</v>
      </c>
      <c r="N782" s="63">
        <v>46.373999999999995</v>
      </c>
      <c r="O782" s="63">
        <v>0.46199000000000001</v>
      </c>
    </row>
    <row r="783" spans="2:15" x14ac:dyDescent="0.25">
      <c r="B783" s="63" t="str">
        <f t="shared" si="12"/>
        <v>ACV0.11000.001</v>
      </c>
      <c r="C783" s="63" t="s">
        <v>19</v>
      </c>
      <c r="D783" s="63">
        <v>100</v>
      </c>
      <c r="E783" s="63">
        <v>330</v>
      </c>
      <c r="F783" s="63">
        <v>0.1</v>
      </c>
      <c r="G783" s="63" t="s">
        <v>16</v>
      </c>
      <c r="H783" s="63" t="s">
        <v>14</v>
      </c>
      <c r="I783" s="63">
        <v>1E-3</v>
      </c>
      <c r="J783" s="63">
        <v>0.04</v>
      </c>
      <c r="K783" s="63" t="s">
        <v>21</v>
      </c>
      <c r="L783" s="63">
        <v>66.343000000000004</v>
      </c>
      <c r="M783" s="63">
        <v>0.42619000000000001</v>
      </c>
      <c r="N783" s="63">
        <v>66.334000000000003</v>
      </c>
      <c r="O783" s="63">
        <v>0.42614999999999997</v>
      </c>
    </row>
    <row r="784" spans="2:15" x14ac:dyDescent="0.25">
      <c r="B784" s="63" t="str">
        <f t="shared" si="12"/>
        <v>ACV11000.001</v>
      </c>
      <c r="C784" s="63" t="s">
        <v>19</v>
      </c>
      <c r="D784" s="63">
        <v>100</v>
      </c>
      <c r="E784" s="63">
        <v>330</v>
      </c>
      <c r="F784" s="63">
        <v>1</v>
      </c>
      <c r="G784" s="63" t="s">
        <v>16</v>
      </c>
      <c r="H784" s="63" t="s">
        <v>14</v>
      </c>
      <c r="I784" s="63">
        <v>1E-3</v>
      </c>
      <c r="J784" s="63">
        <v>0.04</v>
      </c>
      <c r="K784" s="63" t="s">
        <v>21</v>
      </c>
      <c r="L784" s="63">
        <v>573.43999999999994</v>
      </c>
      <c r="M784" s="63">
        <v>0.11271</v>
      </c>
      <c r="N784" s="63">
        <v>573.43999999999994</v>
      </c>
      <c r="O784" s="63">
        <v>0.11262999999999999</v>
      </c>
    </row>
    <row r="785" spans="2:15" x14ac:dyDescent="0.25">
      <c r="B785" s="63" t="str">
        <f t="shared" si="12"/>
        <v>ACV101000.001</v>
      </c>
      <c r="C785" s="63" t="s">
        <v>19</v>
      </c>
      <c r="D785" s="63">
        <v>100</v>
      </c>
      <c r="E785" s="63">
        <v>330</v>
      </c>
      <c r="F785" s="63">
        <v>10</v>
      </c>
      <c r="G785" s="63" t="s">
        <v>16</v>
      </c>
      <c r="H785" s="63" t="s">
        <v>14</v>
      </c>
      <c r="I785" s="63">
        <v>1E-3</v>
      </c>
      <c r="J785" s="63">
        <v>0.04</v>
      </c>
      <c r="K785" s="63" t="s">
        <v>21</v>
      </c>
      <c r="L785" s="63">
        <v>5773.1</v>
      </c>
      <c r="M785" s="63">
        <v>1.1690000000000001E-2</v>
      </c>
      <c r="N785" s="63">
        <v>5773.1</v>
      </c>
      <c r="O785" s="63">
        <v>1.1655E-2</v>
      </c>
    </row>
    <row r="786" spans="2:15" x14ac:dyDescent="0.25">
      <c r="B786" s="63" t="str">
        <f t="shared" si="12"/>
        <v>ACV0.0011000.04</v>
      </c>
      <c r="C786" s="63" t="s">
        <v>19</v>
      </c>
      <c r="D786" s="63">
        <v>100</v>
      </c>
      <c r="E786" s="63">
        <v>330</v>
      </c>
      <c r="F786" s="63">
        <v>1E-3</v>
      </c>
      <c r="G786" s="63" t="s">
        <v>16</v>
      </c>
      <c r="H786" s="63" t="s">
        <v>14</v>
      </c>
      <c r="I786" s="63">
        <v>0.04</v>
      </c>
      <c r="J786" s="63">
        <v>1</v>
      </c>
      <c r="K786" s="63" t="s">
        <v>21</v>
      </c>
      <c r="L786" s="63">
        <v>24</v>
      </c>
      <c r="M786" s="63">
        <v>0.46</v>
      </c>
      <c r="N786" s="63">
        <v>23.06</v>
      </c>
      <c r="O786" s="63">
        <v>0.46245999999999998</v>
      </c>
    </row>
    <row r="787" spans="2:15" x14ac:dyDescent="0.25">
      <c r="B787" s="63" t="str">
        <f t="shared" si="12"/>
        <v>ACV0.011000.04</v>
      </c>
      <c r="C787" s="63" t="s">
        <v>19</v>
      </c>
      <c r="D787" s="63">
        <v>100</v>
      </c>
      <c r="E787" s="63">
        <v>330</v>
      </c>
      <c r="F787" s="63">
        <v>0.01</v>
      </c>
      <c r="G787" s="63" t="s">
        <v>16</v>
      </c>
      <c r="H787" s="63" t="s">
        <v>14</v>
      </c>
      <c r="I787" s="63">
        <v>0.04</v>
      </c>
      <c r="J787" s="63">
        <v>1</v>
      </c>
      <c r="K787" s="63" t="s">
        <v>21</v>
      </c>
      <c r="L787" s="63">
        <v>24</v>
      </c>
      <c r="M787" s="63">
        <v>0.46</v>
      </c>
      <c r="N787" s="63">
        <v>23.360000000000003</v>
      </c>
      <c r="O787" s="63">
        <v>0.46183999999999997</v>
      </c>
    </row>
    <row r="788" spans="2:15" x14ac:dyDescent="0.25">
      <c r="B788" s="63" t="str">
        <f t="shared" si="12"/>
        <v>ACV0.11000.04</v>
      </c>
      <c r="C788" s="63" t="s">
        <v>19</v>
      </c>
      <c r="D788" s="63">
        <v>100</v>
      </c>
      <c r="E788" s="63">
        <v>330</v>
      </c>
      <c r="F788" s="63">
        <v>0.1</v>
      </c>
      <c r="G788" s="63" t="s">
        <v>16</v>
      </c>
      <c r="H788" s="63" t="s">
        <v>14</v>
      </c>
      <c r="I788" s="63">
        <v>0.04</v>
      </c>
      <c r="J788" s="63">
        <v>1</v>
      </c>
      <c r="K788" s="63" t="s">
        <v>21</v>
      </c>
      <c r="L788" s="63">
        <v>49.034999999999997</v>
      </c>
      <c r="M788" s="63">
        <v>0.41182999999999997</v>
      </c>
      <c r="N788" s="63">
        <v>49.021999999999998</v>
      </c>
      <c r="O788" s="63">
        <v>0.4118</v>
      </c>
    </row>
    <row r="789" spans="2:15" x14ac:dyDescent="0.25">
      <c r="B789" s="63" t="str">
        <f t="shared" si="12"/>
        <v>ACV11000.04</v>
      </c>
      <c r="C789" s="63" t="s">
        <v>19</v>
      </c>
      <c r="D789" s="63">
        <v>100</v>
      </c>
      <c r="E789" s="63">
        <v>330</v>
      </c>
      <c r="F789" s="63">
        <v>1</v>
      </c>
      <c r="G789" s="63" t="s">
        <v>16</v>
      </c>
      <c r="H789" s="63" t="s">
        <v>14</v>
      </c>
      <c r="I789" s="63">
        <v>0.04</v>
      </c>
      <c r="J789" s="63">
        <v>1</v>
      </c>
      <c r="K789" s="63" t="s">
        <v>21</v>
      </c>
      <c r="L789" s="63">
        <v>571.93999999999994</v>
      </c>
      <c r="M789" s="63">
        <v>9.5689999999999997E-2</v>
      </c>
      <c r="N789" s="63">
        <v>571.93999999999994</v>
      </c>
      <c r="O789" s="63">
        <v>9.5606999999999998E-2</v>
      </c>
    </row>
    <row r="790" spans="2:15" x14ac:dyDescent="0.25">
      <c r="B790" s="63" t="str">
        <f t="shared" si="12"/>
        <v>ACV101000.04</v>
      </c>
      <c r="C790" s="63" t="s">
        <v>19</v>
      </c>
      <c r="D790" s="63">
        <v>100</v>
      </c>
      <c r="E790" s="63">
        <v>330</v>
      </c>
      <c r="F790" s="63">
        <v>10</v>
      </c>
      <c r="G790" s="63" t="s">
        <v>16</v>
      </c>
      <c r="H790" s="63" t="s">
        <v>14</v>
      </c>
      <c r="I790" s="63">
        <v>0.04</v>
      </c>
      <c r="J790" s="63">
        <v>1</v>
      </c>
      <c r="K790" s="63" t="s">
        <v>21</v>
      </c>
      <c r="L790" s="63">
        <v>5773</v>
      </c>
      <c r="M790" s="63">
        <v>9.8440000000000003E-3</v>
      </c>
      <c r="N790" s="63">
        <v>5773</v>
      </c>
      <c r="O790" s="63">
        <v>9.8087999999999995E-3</v>
      </c>
    </row>
    <row r="791" spans="2:15" x14ac:dyDescent="0.25">
      <c r="B791" s="63" t="str">
        <f t="shared" si="12"/>
        <v>ACV0.0011001</v>
      </c>
      <c r="C791" s="63" t="s">
        <v>19</v>
      </c>
      <c r="D791" s="63">
        <v>100</v>
      </c>
      <c r="E791" s="63">
        <v>330</v>
      </c>
      <c r="F791" s="63">
        <v>1E-3</v>
      </c>
      <c r="G791" s="63" t="s">
        <v>16</v>
      </c>
      <c r="H791" s="63" t="s">
        <v>14</v>
      </c>
      <c r="I791" s="63">
        <v>1</v>
      </c>
      <c r="J791" s="63">
        <v>20</v>
      </c>
      <c r="K791" s="63" t="s">
        <v>21</v>
      </c>
      <c r="L791" s="63">
        <v>25</v>
      </c>
      <c r="M791" s="63">
        <v>0.69</v>
      </c>
      <c r="N791" s="63">
        <v>23.07</v>
      </c>
      <c r="O791" s="63">
        <v>0.69330999999999998</v>
      </c>
    </row>
    <row r="792" spans="2:15" x14ac:dyDescent="0.25">
      <c r="B792" s="63" t="str">
        <f t="shared" si="12"/>
        <v>ACV0.011001</v>
      </c>
      <c r="C792" s="63" t="s">
        <v>19</v>
      </c>
      <c r="D792" s="63">
        <v>100</v>
      </c>
      <c r="E792" s="63">
        <v>330</v>
      </c>
      <c r="F792" s="63">
        <v>0.01</v>
      </c>
      <c r="G792" s="63" t="s">
        <v>16</v>
      </c>
      <c r="H792" s="63" t="s">
        <v>14</v>
      </c>
      <c r="I792" s="63">
        <v>1</v>
      </c>
      <c r="J792" s="63">
        <v>20</v>
      </c>
      <c r="K792" s="63" t="s">
        <v>21</v>
      </c>
      <c r="L792" s="63">
        <v>25</v>
      </c>
      <c r="M792" s="63">
        <v>0.69</v>
      </c>
      <c r="N792" s="63">
        <v>23.295000000000002</v>
      </c>
      <c r="O792" s="63">
        <v>0.69281999999999999</v>
      </c>
    </row>
    <row r="793" spans="2:15" x14ac:dyDescent="0.25">
      <c r="B793" s="63" t="str">
        <f t="shared" si="12"/>
        <v>ACV0.11001</v>
      </c>
      <c r="C793" s="63" t="s">
        <v>19</v>
      </c>
      <c r="D793" s="63">
        <v>100</v>
      </c>
      <c r="E793" s="63">
        <v>330</v>
      </c>
      <c r="F793" s="63">
        <v>0.1</v>
      </c>
      <c r="G793" s="63" t="s">
        <v>16</v>
      </c>
      <c r="H793" s="63" t="s">
        <v>14</v>
      </c>
      <c r="I793" s="63">
        <v>1</v>
      </c>
      <c r="J793" s="63">
        <v>20</v>
      </c>
      <c r="K793" s="63" t="s">
        <v>21</v>
      </c>
      <c r="L793" s="63">
        <v>44.007999999999996</v>
      </c>
      <c r="M793" s="63">
        <v>0.64970000000000006</v>
      </c>
      <c r="N793" s="63">
        <v>43.977999999999994</v>
      </c>
      <c r="O793" s="63">
        <v>0.64973999999999998</v>
      </c>
    </row>
    <row r="794" spans="2:15" x14ac:dyDescent="0.25">
      <c r="B794" s="63" t="str">
        <f t="shared" si="12"/>
        <v>ACV11001</v>
      </c>
      <c r="C794" s="63" t="s">
        <v>19</v>
      </c>
      <c r="D794" s="63">
        <v>100</v>
      </c>
      <c r="E794" s="63">
        <v>330</v>
      </c>
      <c r="F794" s="63">
        <v>1</v>
      </c>
      <c r="G794" s="63" t="s">
        <v>16</v>
      </c>
      <c r="H794" s="63" t="s">
        <v>14</v>
      </c>
      <c r="I794" s="63">
        <v>1</v>
      </c>
      <c r="J794" s="63">
        <v>20</v>
      </c>
      <c r="K794" s="63" t="s">
        <v>21</v>
      </c>
      <c r="L794" s="63">
        <v>565.06999999999994</v>
      </c>
      <c r="M794" s="63">
        <v>0.19653999999999999</v>
      </c>
      <c r="N794" s="63">
        <v>565.04999999999995</v>
      </c>
      <c r="O794" s="63">
        <v>0.19650999999999999</v>
      </c>
    </row>
    <row r="795" spans="2:15" x14ac:dyDescent="0.25">
      <c r="B795" s="63" t="str">
        <f t="shared" si="12"/>
        <v>ACV101001</v>
      </c>
      <c r="C795" s="63" t="s">
        <v>19</v>
      </c>
      <c r="D795" s="63">
        <v>100</v>
      </c>
      <c r="E795" s="63">
        <v>330</v>
      </c>
      <c r="F795" s="63">
        <v>10</v>
      </c>
      <c r="G795" s="63" t="s">
        <v>16</v>
      </c>
      <c r="H795" s="63" t="s">
        <v>14</v>
      </c>
      <c r="I795" s="63">
        <v>1</v>
      </c>
      <c r="J795" s="63">
        <v>20</v>
      </c>
      <c r="K795" s="63" t="s">
        <v>21</v>
      </c>
      <c r="L795" s="63">
        <v>5772.2000000000007</v>
      </c>
      <c r="M795" s="63">
        <v>2.0677000000000001E-2</v>
      </c>
      <c r="N795" s="63">
        <v>5772.2000000000007</v>
      </c>
      <c r="O795" s="63">
        <v>2.0659E-2</v>
      </c>
    </row>
    <row r="796" spans="2:15" x14ac:dyDescent="0.25">
      <c r="B796" s="63" t="str">
        <f t="shared" si="12"/>
        <v>ACV0.00110020</v>
      </c>
      <c r="C796" s="63" t="s">
        <v>19</v>
      </c>
      <c r="D796" s="63">
        <v>100</v>
      </c>
      <c r="E796" s="63">
        <v>330</v>
      </c>
      <c r="F796" s="63">
        <v>1E-3</v>
      </c>
      <c r="G796" s="63" t="s">
        <v>16</v>
      </c>
      <c r="H796" s="63" t="s">
        <v>14</v>
      </c>
      <c r="I796" s="63">
        <v>20</v>
      </c>
      <c r="J796" s="63">
        <v>50</v>
      </c>
      <c r="K796" s="63" t="s">
        <v>21</v>
      </c>
      <c r="L796" s="63">
        <v>24</v>
      </c>
      <c r="M796" s="63">
        <v>1.4</v>
      </c>
      <c r="N796" s="63">
        <v>23.120999999999999</v>
      </c>
      <c r="O796" s="63">
        <v>1.3859999999999999</v>
      </c>
    </row>
    <row r="797" spans="2:15" x14ac:dyDescent="0.25">
      <c r="B797" s="63" t="str">
        <f t="shared" si="12"/>
        <v>ACV0.0110020</v>
      </c>
      <c r="C797" s="63" t="s">
        <v>19</v>
      </c>
      <c r="D797" s="63">
        <v>100</v>
      </c>
      <c r="E797" s="63">
        <v>330</v>
      </c>
      <c r="F797" s="63">
        <v>0.01</v>
      </c>
      <c r="G797" s="63" t="s">
        <v>16</v>
      </c>
      <c r="H797" s="63" t="s">
        <v>14</v>
      </c>
      <c r="I797" s="63">
        <v>20</v>
      </c>
      <c r="J797" s="63">
        <v>50</v>
      </c>
      <c r="K797" s="63" t="s">
        <v>21</v>
      </c>
      <c r="L797" s="63">
        <v>24</v>
      </c>
      <c r="M797" s="63">
        <v>1.4</v>
      </c>
      <c r="N797" s="63">
        <v>23.242000000000001</v>
      </c>
      <c r="O797" s="63">
        <v>1.3856999999999999</v>
      </c>
    </row>
    <row r="798" spans="2:15" x14ac:dyDescent="0.25">
      <c r="B798" s="63" t="str">
        <f t="shared" si="12"/>
        <v>ACV0.110020</v>
      </c>
      <c r="C798" s="63" t="s">
        <v>19</v>
      </c>
      <c r="D798" s="63">
        <v>100</v>
      </c>
      <c r="E798" s="63">
        <v>330</v>
      </c>
      <c r="F798" s="63">
        <v>0.1</v>
      </c>
      <c r="G798" s="63" t="s">
        <v>16</v>
      </c>
      <c r="H798" s="63" t="s">
        <v>14</v>
      </c>
      <c r="I798" s="63">
        <v>20</v>
      </c>
      <c r="J798" s="63">
        <v>50</v>
      </c>
      <c r="K798" s="63" t="s">
        <v>21</v>
      </c>
      <c r="L798" s="63">
        <v>35.082999999999998</v>
      </c>
      <c r="M798" s="63">
        <v>1.3664000000000001</v>
      </c>
      <c r="N798" s="63">
        <v>35.933999999999997</v>
      </c>
      <c r="O798" s="63">
        <v>1.3574999999999999</v>
      </c>
    </row>
    <row r="799" spans="2:15" x14ac:dyDescent="0.25">
      <c r="B799" s="63" t="str">
        <f t="shared" ref="B799:B862" si="13">CONCATENATE(C799,F799,D799,I799)</f>
        <v>ACV110020</v>
      </c>
      <c r="C799" s="63" t="s">
        <v>19</v>
      </c>
      <c r="D799" s="63">
        <v>100</v>
      </c>
      <c r="E799" s="63">
        <v>330</v>
      </c>
      <c r="F799" s="63">
        <v>1</v>
      </c>
      <c r="G799" s="63" t="s">
        <v>16</v>
      </c>
      <c r="H799" s="63" t="s">
        <v>14</v>
      </c>
      <c r="I799" s="63">
        <v>20</v>
      </c>
      <c r="J799" s="63">
        <v>50</v>
      </c>
      <c r="K799" s="63" t="s">
        <v>21</v>
      </c>
      <c r="L799" s="63">
        <v>533.73</v>
      </c>
      <c r="M799" s="63">
        <v>0.65893000000000002</v>
      </c>
      <c r="N799" s="63">
        <v>533.67999999999995</v>
      </c>
      <c r="O799" s="63">
        <v>0.65891</v>
      </c>
    </row>
    <row r="800" spans="2:15" x14ac:dyDescent="0.25">
      <c r="B800" s="63" t="str">
        <f t="shared" si="13"/>
        <v>ACV1010020</v>
      </c>
      <c r="C800" s="63" t="s">
        <v>19</v>
      </c>
      <c r="D800" s="63">
        <v>100</v>
      </c>
      <c r="E800" s="63">
        <v>330</v>
      </c>
      <c r="F800" s="63">
        <v>10</v>
      </c>
      <c r="G800" s="63" t="s">
        <v>16</v>
      </c>
      <c r="H800" s="63" t="s">
        <v>14</v>
      </c>
      <c r="I800" s="63">
        <v>20</v>
      </c>
      <c r="J800" s="63">
        <v>50</v>
      </c>
      <c r="K800" s="63" t="s">
        <v>21</v>
      </c>
      <c r="L800" s="63">
        <v>5768.1</v>
      </c>
      <c r="M800" s="63">
        <v>7.6955999999999997E-2</v>
      </c>
      <c r="N800" s="63">
        <v>5768.1</v>
      </c>
      <c r="O800" s="63">
        <v>7.6925999999999994E-2</v>
      </c>
    </row>
    <row r="801" spans="2:15" x14ac:dyDescent="0.25">
      <c r="B801" s="63" t="str">
        <f t="shared" si="13"/>
        <v>ACV0.00110050</v>
      </c>
      <c r="C801" s="63" t="s">
        <v>19</v>
      </c>
      <c r="D801" s="63">
        <v>100</v>
      </c>
      <c r="E801" s="63">
        <v>330</v>
      </c>
      <c r="F801" s="63">
        <v>1E-3</v>
      </c>
      <c r="G801" s="63" t="s">
        <v>16</v>
      </c>
      <c r="H801" s="63" t="s">
        <v>14</v>
      </c>
      <c r="I801" s="63">
        <v>50</v>
      </c>
      <c r="J801" s="63">
        <v>100</v>
      </c>
      <c r="K801" s="63" t="s">
        <v>21</v>
      </c>
      <c r="L801" s="63">
        <v>24</v>
      </c>
      <c r="M801" s="63">
        <v>3.5</v>
      </c>
      <c r="N801" s="63">
        <v>23.1</v>
      </c>
      <c r="O801" s="63">
        <v>3.4643000000000002</v>
      </c>
    </row>
    <row r="802" spans="2:15" x14ac:dyDescent="0.25">
      <c r="B802" s="63" t="str">
        <f t="shared" si="13"/>
        <v>ACV0.0110050</v>
      </c>
      <c r="C802" s="63" t="s">
        <v>19</v>
      </c>
      <c r="D802" s="63">
        <v>100</v>
      </c>
      <c r="E802" s="63">
        <v>330</v>
      </c>
      <c r="F802" s="63">
        <v>0.01</v>
      </c>
      <c r="G802" s="63" t="s">
        <v>16</v>
      </c>
      <c r="H802" s="63" t="s">
        <v>14</v>
      </c>
      <c r="I802" s="63">
        <v>50</v>
      </c>
      <c r="J802" s="63">
        <v>100</v>
      </c>
      <c r="K802" s="63" t="s">
        <v>21</v>
      </c>
      <c r="L802" s="63">
        <v>24</v>
      </c>
      <c r="M802" s="63">
        <v>3.5</v>
      </c>
      <c r="N802" s="63">
        <v>23.144000000000002</v>
      </c>
      <c r="O802" s="63">
        <v>3.4641999999999999</v>
      </c>
    </row>
    <row r="803" spans="2:15" x14ac:dyDescent="0.25">
      <c r="B803" s="63" t="str">
        <f t="shared" si="13"/>
        <v>ACV0.110050</v>
      </c>
      <c r="C803" s="63" t="s">
        <v>19</v>
      </c>
      <c r="D803" s="63">
        <v>100</v>
      </c>
      <c r="E803" s="63">
        <v>330</v>
      </c>
      <c r="F803" s="63">
        <v>0.1</v>
      </c>
      <c r="G803" s="63" t="s">
        <v>16</v>
      </c>
      <c r="H803" s="63" t="s">
        <v>14</v>
      </c>
      <c r="I803" s="63">
        <v>50</v>
      </c>
      <c r="J803" s="63">
        <v>100</v>
      </c>
      <c r="K803" s="63" t="s">
        <v>21</v>
      </c>
      <c r="L803" s="63">
        <v>24.069000000000003</v>
      </c>
      <c r="M803" s="63">
        <v>3.4998</v>
      </c>
      <c r="N803" s="63">
        <v>28.907</v>
      </c>
      <c r="O803" s="63">
        <v>3.4510000000000001</v>
      </c>
    </row>
    <row r="804" spans="2:15" x14ac:dyDescent="0.25">
      <c r="B804" s="63" t="str">
        <f t="shared" si="13"/>
        <v>ACV110050</v>
      </c>
      <c r="C804" s="63" t="s">
        <v>19</v>
      </c>
      <c r="D804" s="63">
        <v>100</v>
      </c>
      <c r="E804" s="63">
        <v>330</v>
      </c>
      <c r="F804" s="63">
        <v>1</v>
      </c>
      <c r="G804" s="63" t="s">
        <v>16</v>
      </c>
      <c r="H804" s="63" t="s">
        <v>14</v>
      </c>
      <c r="I804" s="63">
        <v>50</v>
      </c>
      <c r="J804" s="63">
        <v>100</v>
      </c>
      <c r="K804" s="63" t="s">
        <v>21</v>
      </c>
      <c r="L804" s="63">
        <v>417.82</v>
      </c>
      <c r="M804" s="63">
        <v>2.6777000000000002</v>
      </c>
      <c r="N804" s="63">
        <v>417.69</v>
      </c>
      <c r="O804" s="63">
        <v>2.6779000000000002</v>
      </c>
    </row>
    <row r="805" spans="2:15" x14ac:dyDescent="0.25">
      <c r="B805" s="63" t="str">
        <f t="shared" si="13"/>
        <v>ACV1010050</v>
      </c>
      <c r="C805" s="63" t="s">
        <v>19</v>
      </c>
      <c r="D805" s="63">
        <v>100</v>
      </c>
      <c r="E805" s="63">
        <v>330</v>
      </c>
      <c r="F805" s="63">
        <v>10</v>
      </c>
      <c r="G805" s="63" t="s">
        <v>16</v>
      </c>
      <c r="H805" s="63" t="s">
        <v>14</v>
      </c>
      <c r="I805" s="63">
        <v>50</v>
      </c>
      <c r="J805" s="63">
        <v>100</v>
      </c>
      <c r="K805" s="63" t="s">
        <v>21</v>
      </c>
      <c r="L805" s="63">
        <v>5739.8</v>
      </c>
      <c r="M805" s="63">
        <v>0.45576</v>
      </c>
      <c r="N805" s="63">
        <v>5739.8</v>
      </c>
      <c r="O805" s="63">
        <v>0.45571</v>
      </c>
    </row>
    <row r="806" spans="2:15" x14ac:dyDescent="0.25">
      <c r="B806" s="63" t="str">
        <f t="shared" si="13"/>
        <v>ACV0.0013300.001</v>
      </c>
      <c r="C806" s="63" t="s">
        <v>19</v>
      </c>
      <c r="D806" s="63">
        <v>330</v>
      </c>
      <c r="E806" s="63">
        <v>1000</v>
      </c>
      <c r="F806" s="63">
        <v>1E-3</v>
      </c>
      <c r="G806" s="63" t="s">
        <v>16</v>
      </c>
      <c r="H806" s="63" t="s">
        <v>14</v>
      </c>
      <c r="I806" s="63">
        <v>1E-3</v>
      </c>
      <c r="J806" s="63">
        <v>0.04</v>
      </c>
      <c r="K806" s="63" t="s">
        <v>21</v>
      </c>
      <c r="L806" s="63">
        <v>49</v>
      </c>
      <c r="M806" s="63">
        <v>0.46</v>
      </c>
      <c r="N806" s="63">
        <v>46.143000000000001</v>
      </c>
      <c r="O806" s="63">
        <v>0.46254000000000001</v>
      </c>
    </row>
    <row r="807" spans="2:15" x14ac:dyDescent="0.25">
      <c r="B807" s="63" t="str">
        <f t="shared" si="13"/>
        <v>ACV0.013300.001</v>
      </c>
      <c r="C807" s="63" t="s">
        <v>19</v>
      </c>
      <c r="D807" s="63">
        <v>330</v>
      </c>
      <c r="E807" s="63">
        <v>1000</v>
      </c>
      <c r="F807" s="63">
        <v>0.01</v>
      </c>
      <c r="G807" s="63" t="s">
        <v>16</v>
      </c>
      <c r="H807" s="63" t="s">
        <v>14</v>
      </c>
      <c r="I807" s="63">
        <v>1E-3</v>
      </c>
      <c r="J807" s="63">
        <v>0.04</v>
      </c>
      <c r="K807" s="63" t="s">
        <v>21</v>
      </c>
      <c r="L807" s="63">
        <v>49</v>
      </c>
      <c r="M807" s="63">
        <v>0.46</v>
      </c>
      <c r="N807" s="63">
        <v>46.335999999999999</v>
      </c>
      <c r="O807" s="63">
        <v>0.46238000000000001</v>
      </c>
    </row>
    <row r="808" spans="2:15" x14ac:dyDescent="0.25">
      <c r="B808" s="63" t="str">
        <f t="shared" si="13"/>
        <v>ACV0.13300.001</v>
      </c>
      <c r="C808" s="63" t="s">
        <v>19</v>
      </c>
      <c r="D808" s="63">
        <v>330</v>
      </c>
      <c r="E808" s="63">
        <v>1000</v>
      </c>
      <c r="F808" s="63">
        <v>0.1</v>
      </c>
      <c r="G808" s="63" t="s">
        <v>16</v>
      </c>
      <c r="H808" s="63" t="s">
        <v>14</v>
      </c>
      <c r="I808" s="63">
        <v>1E-3</v>
      </c>
      <c r="J808" s="63">
        <v>0.04</v>
      </c>
      <c r="K808" s="63" t="s">
        <v>21</v>
      </c>
      <c r="L808" s="63">
        <v>64.188000000000002</v>
      </c>
      <c r="M808" s="63">
        <v>0.44777</v>
      </c>
      <c r="N808" s="63">
        <v>64.17</v>
      </c>
      <c r="O808" s="63">
        <v>0.44778000000000001</v>
      </c>
    </row>
    <row r="809" spans="2:15" x14ac:dyDescent="0.25">
      <c r="B809" s="63" t="str">
        <f t="shared" si="13"/>
        <v>ACV13300.001</v>
      </c>
      <c r="C809" s="63" t="s">
        <v>19</v>
      </c>
      <c r="D809" s="63">
        <v>330</v>
      </c>
      <c r="E809" s="63">
        <v>1000</v>
      </c>
      <c r="F809" s="63">
        <v>1</v>
      </c>
      <c r="G809" s="63" t="s">
        <v>16</v>
      </c>
      <c r="H809" s="63" t="s">
        <v>14</v>
      </c>
      <c r="I809" s="63">
        <v>1E-3</v>
      </c>
      <c r="J809" s="63">
        <v>0.04</v>
      </c>
      <c r="K809" s="63" t="s">
        <v>21</v>
      </c>
      <c r="L809" s="63">
        <v>564.17999999999995</v>
      </c>
      <c r="M809" s="63">
        <v>0.20532</v>
      </c>
      <c r="N809" s="63">
        <v>564.16999999999996</v>
      </c>
      <c r="O809" s="63">
        <v>0.20530999999999999</v>
      </c>
    </row>
    <row r="810" spans="2:15" x14ac:dyDescent="0.25">
      <c r="B810" s="63" t="str">
        <f t="shared" si="13"/>
        <v>ACV103300.001</v>
      </c>
      <c r="C810" s="63" t="s">
        <v>19</v>
      </c>
      <c r="D810" s="63">
        <v>330</v>
      </c>
      <c r="E810" s="63">
        <v>1000</v>
      </c>
      <c r="F810" s="63">
        <v>10</v>
      </c>
      <c r="G810" s="63" t="s">
        <v>16</v>
      </c>
      <c r="H810" s="63" t="s">
        <v>14</v>
      </c>
      <c r="I810" s="63">
        <v>1E-3</v>
      </c>
      <c r="J810" s="63">
        <v>0.04</v>
      </c>
      <c r="K810" s="63" t="s">
        <v>21</v>
      </c>
      <c r="L810" s="63">
        <v>5771.9000000000005</v>
      </c>
      <c r="M810" s="63">
        <v>2.4039000000000001E-2</v>
      </c>
      <c r="N810" s="63">
        <v>5771.9000000000005</v>
      </c>
      <c r="O810" s="63">
        <v>2.4029999999999999E-2</v>
      </c>
    </row>
    <row r="811" spans="2:15" x14ac:dyDescent="0.25">
      <c r="B811" s="63" t="str">
        <f t="shared" si="13"/>
        <v>ACV0.0013300.04</v>
      </c>
      <c r="C811" s="63" t="s">
        <v>19</v>
      </c>
      <c r="D811" s="63">
        <v>330</v>
      </c>
      <c r="E811" s="63">
        <v>1000</v>
      </c>
      <c r="F811" s="63">
        <v>1E-3</v>
      </c>
      <c r="G811" s="63" t="s">
        <v>16</v>
      </c>
      <c r="H811" s="63" t="s">
        <v>14</v>
      </c>
      <c r="I811" s="63">
        <v>0.04</v>
      </c>
      <c r="J811" s="63">
        <v>1</v>
      </c>
      <c r="K811" s="63" t="s">
        <v>21</v>
      </c>
      <c r="L811" s="63">
        <v>26</v>
      </c>
      <c r="M811" s="63">
        <v>0.46</v>
      </c>
      <c r="N811" s="63">
        <v>23.048999999999999</v>
      </c>
      <c r="O811" s="63">
        <v>0.46256999999999998</v>
      </c>
    </row>
    <row r="812" spans="2:15" x14ac:dyDescent="0.25">
      <c r="B812" s="63" t="str">
        <f t="shared" si="13"/>
        <v>ACV0.013300.04</v>
      </c>
      <c r="C812" s="63" t="s">
        <v>19</v>
      </c>
      <c r="D812" s="63">
        <v>330</v>
      </c>
      <c r="E812" s="63">
        <v>1000</v>
      </c>
      <c r="F812" s="63">
        <v>0.01</v>
      </c>
      <c r="G812" s="63" t="s">
        <v>16</v>
      </c>
      <c r="H812" s="63" t="s">
        <v>14</v>
      </c>
      <c r="I812" s="63">
        <v>0.04</v>
      </c>
      <c r="J812" s="63">
        <v>1</v>
      </c>
      <c r="K812" s="63" t="s">
        <v>21</v>
      </c>
      <c r="L812" s="63">
        <v>26</v>
      </c>
      <c r="M812" s="63">
        <v>0.46</v>
      </c>
      <c r="N812" s="63">
        <v>23.313000000000002</v>
      </c>
      <c r="O812" s="63">
        <v>0.46233999999999997</v>
      </c>
    </row>
    <row r="813" spans="2:15" x14ac:dyDescent="0.25">
      <c r="B813" s="63" t="str">
        <f t="shared" si="13"/>
        <v>ACV0.13300.04</v>
      </c>
      <c r="C813" s="63" t="s">
        <v>19</v>
      </c>
      <c r="D813" s="63">
        <v>330</v>
      </c>
      <c r="E813" s="63">
        <v>1000</v>
      </c>
      <c r="F813" s="63">
        <v>0.1</v>
      </c>
      <c r="G813" s="63" t="s">
        <v>16</v>
      </c>
      <c r="H813" s="63" t="s">
        <v>14</v>
      </c>
      <c r="I813" s="63">
        <v>0.04</v>
      </c>
      <c r="J813" s="63">
        <v>1</v>
      </c>
      <c r="K813" s="63" t="s">
        <v>21</v>
      </c>
      <c r="L813" s="63">
        <v>45.907999999999994</v>
      </c>
      <c r="M813" s="63">
        <v>0.44313999999999998</v>
      </c>
      <c r="N813" s="63">
        <v>45.888999999999996</v>
      </c>
      <c r="O813" s="63">
        <v>0.44314999999999999</v>
      </c>
    </row>
    <row r="814" spans="2:15" x14ac:dyDescent="0.25">
      <c r="B814" s="63" t="str">
        <f t="shared" si="13"/>
        <v>ACV13300.04</v>
      </c>
      <c r="C814" s="63" t="s">
        <v>19</v>
      </c>
      <c r="D814" s="63">
        <v>330</v>
      </c>
      <c r="E814" s="63">
        <v>1000</v>
      </c>
      <c r="F814" s="63">
        <v>1</v>
      </c>
      <c r="G814" s="63" t="s">
        <v>16</v>
      </c>
      <c r="H814" s="63" t="s">
        <v>14</v>
      </c>
      <c r="I814" s="63">
        <v>0.04</v>
      </c>
      <c r="J814" s="63">
        <v>1</v>
      </c>
      <c r="K814" s="63" t="s">
        <v>21</v>
      </c>
      <c r="L814" s="63">
        <v>562.29</v>
      </c>
      <c r="M814" s="63">
        <v>0.19216</v>
      </c>
      <c r="N814" s="63">
        <v>562.28</v>
      </c>
      <c r="O814" s="63">
        <v>0.19214999999999999</v>
      </c>
    </row>
    <row r="815" spans="2:15" x14ac:dyDescent="0.25">
      <c r="B815" s="63" t="str">
        <f t="shared" si="13"/>
        <v>ACV103300.04</v>
      </c>
      <c r="C815" s="63" t="s">
        <v>19</v>
      </c>
      <c r="D815" s="63">
        <v>330</v>
      </c>
      <c r="E815" s="63">
        <v>1000</v>
      </c>
      <c r="F815" s="63">
        <v>10</v>
      </c>
      <c r="G815" s="63" t="s">
        <v>16</v>
      </c>
      <c r="H815" s="63" t="s">
        <v>14</v>
      </c>
      <c r="I815" s="63">
        <v>0.04</v>
      </c>
      <c r="J815" s="63">
        <v>1</v>
      </c>
      <c r="K815" s="63" t="s">
        <v>21</v>
      </c>
      <c r="L815" s="63">
        <v>5771.8</v>
      </c>
      <c r="M815" s="63">
        <v>2.2199E-2</v>
      </c>
      <c r="N815" s="63">
        <v>5771.7000000000007</v>
      </c>
      <c r="O815" s="63">
        <v>2.2190000000000001E-2</v>
      </c>
    </row>
    <row r="816" spans="2:15" x14ac:dyDescent="0.25">
      <c r="B816" s="63" t="str">
        <f t="shared" si="13"/>
        <v>ACV0.0013301</v>
      </c>
      <c r="C816" s="63" t="s">
        <v>19</v>
      </c>
      <c r="D816" s="63">
        <v>330</v>
      </c>
      <c r="E816" s="63">
        <v>1000</v>
      </c>
      <c r="F816" s="63">
        <v>1E-3</v>
      </c>
      <c r="G816" s="63" t="s">
        <v>16</v>
      </c>
      <c r="H816" s="63" t="s">
        <v>14</v>
      </c>
      <c r="I816" s="63">
        <v>1</v>
      </c>
      <c r="J816" s="63">
        <v>10</v>
      </c>
      <c r="K816" s="63" t="s">
        <v>21</v>
      </c>
      <c r="L816" s="63">
        <v>27</v>
      </c>
      <c r="M816" s="63">
        <v>0.69</v>
      </c>
      <c r="N816" s="63">
        <v>23.064</v>
      </c>
      <c r="O816" s="63">
        <v>0.69335999999999998</v>
      </c>
    </row>
    <row r="817" spans="2:15" x14ac:dyDescent="0.25">
      <c r="B817" s="63" t="str">
        <f t="shared" si="13"/>
        <v>ACV0.013301</v>
      </c>
      <c r="C817" s="63" t="s">
        <v>19</v>
      </c>
      <c r="D817" s="63">
        <v>330</v>
      </c>
      <c r="E817" s="63">
        <v>1000</v>
      </c>
      <c r="F817" s="63">
        <v>0.01</v>
      </c>
      <c r="G817" s="63" t="s">
        <v>16</v>
      </c>
      <c r="H817" s="63" t="s">
        <v>14</v>
      </c>
      <c r="I817" s="63">
        <v>1</v>
      </c>
      <c r="J817" s="63">
        <v>10</v>
      </c>
      <c r="K817" s="63" t="s">
        <v>21</v>
      </c>
      <c r="L817" s="63">
        <v>27</v>
      </c>
      <c r="M817" s="63">
        <v>0.69</v>
      </c>
      <c r="N817" s="63">
        <v>23.258000000000003</v>
      </c>
      <c r="O817" s="63">
        <v>0.69318999999999997</v>
      </c>
    </row>
    <row r="818" spans="2:15" x14ac:dyDescent="0.25">
      <c r="B818" s="63" t="str">
        <f t="shared" si="13"/>
        <v>ACV0.13301</v>
      </c>
      <c r="C818" s="63" t="s">
        <v>19</v>
      </c>
      <c r="D818" s="63">
        <v>330</v>
      </c>
      <c r="E818" s="63">
        <v>1000</v>
      </c>
      <c r="F818" s="63">
        <v>0.1</v>
      </c>
      <c r="G818" s="63" t="s">
        <v>16</v>
      </c>
      <c r="H818" s="63" t="s">
        <v>14</v>
      </c>
      <c r="I818" s="63">
        <v>1</v>
      </c>
      <c r="J818" s="63">
        <v>10</v>
      </c>
      <c r="K818" s="63" t="s">
        <v>21</v>
      </c>
      <c r="L818" s="63">
        <v>41.227999999999994</v>
      </c>
      <c r="M818" s="63">
        <v>0.67752999999999997</v>
      </c>
      <c r="N818" s="63">
        <v>41.196999999999996</v>
      </c>
      <c r="O818" s="63">
        <v>0.67754999999999999</v>
      </c>
    </row>
    <row r="819" spans="2:15" x14ac:dyDescent="0.25">
      <c r="B819" s="63" t="str">
        <f t="shared" si="13"/>
        <v>ACV13301</v>
      </c>
      <c r="C819" s="63" t="s">
        <v>19</v>
      </c>
      <c r="D819" s="63">
        <v>330</v>
      </c>
      <c r="E819" s="63">
        <v>1000</v>
      </c>
      <c r="F819" s="63">
        <v>1</v>
      </c>
      <c r="G819" s="63" t="s">
        <v>16</v>
      </c>
      <c r="H819" s="63" t="s">
        <v>14</v>
      </c>
      <c r="I819" s="63">
        <v>1</v>
      </c>
      <c r="J819" s="63">
        <v>10</v>
      </c>
      <c r="K819" s="63" t="s">
        <v>21</v>
      </c>
      <c r="L819" s="63">
        <v>547.46</v>
      </c>
      <c r="M819" s="63">
        <v>0.37269000000000002</v>
      </c>
      <c r="N819" s="63">
        <v>547.42999999999995</v>
      </c>
      <c r="O819" s="63">
        <v>0.37268000000000001</v>
      </c>
    </row>
    <row r="820" spans="2:15" x14ac:dyDescent="0.25">
      <c r="B820" s="63" t="str">
        <f t="shared" si="13"/>
        <v>ACV103301</v>
      </c>
      <c r="C820" s="63" t="s">
        <v>19</v>
      </c>
      <c r="D820" s="63">
        <v>330</v>
      </c>
      <c r="E820" s="63">
        <v>1000</v>
      </c>
      <c r="F820" s="63">
        <v>10</v>
      </c>
      <c r="G820" s="63" t="s">
        <v>16</v>
      </c>
      <c r="H820" s="63" t="s">
        <v>14</v>
      </c>
      <c r="I820" s="63">
        <v>1</v>
      </c>
      <c r="J820" s="63">
        <v>10</v>
      </c>
      <c r="K820" s="63" t="s">
        <v>21</v>
      </c>
      <c r="L820" s="63">
        <v>5769.5</v>
      </c>
      <c r="M820" s="63">
        <v>4.8394E-2</v>
      </c>
      <c r="N820" s="63">
        <v>5769.5</v>
      </c>
      <c r="O820" s="63">
        <v>4.8378999999999998E-2</v>
      </c>
    </row>
    <row r="821" spans="2:15" x14ac:dyDescent="0.25">
      <c r="B821" s="63" t="str">
        <f t="shared" si="13"/>
        <v>ACA0.00000000100.001</v>
      </c>
      <c r="C821" s="63" t="s">
        <v>103</v>
      </c>
      <c r="D821" s="63">
        <v>0</v>
      </c>
      <c r="E821" s="63">
        <v>1E-4</v>
      </c>
      <c r="F821" s="63">
        <v>1.0000000000000001E-9</v>
      </c>
      <c r="G821" s="63" t="s">
        <v>24</v>
      </c>
      <c r="H821" s="63" t="s">
        <v>22</v>
      </c>
      <c r="I821" s="63">
        <v>1E-3</v>
      </c>
      <c r="J821" s="63">
        <v>0.02</v>
      </c>
      <c r="K821" s="63" t="s">
        <v>21</v>
      </c>
      <c r="L821" s="63">
        <v>7.6999999999999999E-2</v>
      </c>
      <c r="M821" s="63">
        <v>4200</v>
      </c>
      <c r="N821" s="63">
        <v>7.6633000000000007E-2</v>
      </c>
      <c r="O821" s="63">
        <v>4198.9000000000005</v>
      </c>
    </row>
    <row r="822" spans="2:15" x14ac:dyDescent="0.25">
      <c r="B822" s="63" t="str">
        <f t="shared" si="13"/>
        <v>ACA0.0000000100.001</v>
      </c>
      <c r="C822" s="63" t="s">
        <v>103</v>
      </c>
      <c r="D822" s="63">
        <v>0</v>
      </c>
      <c r="E822" s="63">
        <v>1E-4</v>
      </c>
      <c r="F822" s="63">
        <v>1E-8</v>
      </c>
      <c r="G822" s="63" t="s">
        <v>24</v>
      </c>
      <c r="H822" s="63" t="s">
        <v>22</v>
      </c>
      <c r="I822" s="63">
        <v>1E-3</v>
      </c>
      <c r="J822" s="63">
        <v>0.02</v>
      </c>
      <c r="K822" s="63" t="s">
        <v>21</v>
      </c>
      <c r="L822" s="63">
        <v>7.6999999999999999E-2</v>
      </c>
      <c r="M822" s="63">
        <v>4201.5999999999995</v>
      </c>
      <c r="N822" s="63">
        <v>7.6839000000000005E-2</v>
      </c>
      <c r="O822" s="63">
        <v>4197.2</v>
      </c>
    </row>
    <row r="823" spans="2:15" x14ac:dyDescent="0.25">
      <c r="B823" s="63" t="str">
        <f t="shared" si="13"/>
        <v>ACA0.000000100.001</v>
      </c>
      <c r="C823" s="63" t="s">
        <v>103</v>
      </c>
      <c r="D823" s="63">
        <v>0</v>
      </c>
      <c r="E823" s="63">
        <v>1E-4</v>
      </c>
      <c r="F823" s="63">
        <v>9.9999999999999995E-8</v>
      </c>
      <c r="G823" s="63" t="s">
        <v>24</v>
      </c>
      <c r="H823" s="63" t="s">
        <v>22</v>
      </c>
      <c r="I823" s="63">
        <v>1E-3</v>
      </c>
      <c r="J823" s="63">
        <v>0.02</v>
      </c>
      <c r="K823" s="63" t="s">
        <v>21</v>
      </c>
      <c r="L823" s="63">
        <v>9.5300999999999997E-2</v>
      </c>
      <c r="M823" s="63">
        <v>4045.7999999999997</v>
      </c>
      <c r="N823" s="63">
        <v>9.529E-2</v>
      </c>
      <c r="O823" s="63">
        <v>4045.7999999999997</v>
      </c>
    </row>
    <row r="824" spans="2:15" x14ac:dyDescent="0.25">
      <c r="B824" s="63" t="str">
        <f t="shared" si="13"/>
        <v>ACA0.00000100.001</v>
      </c>
      <c r="C824" s="63" t="s">
        <v>103</v>
      </c>
      <c r="D824" s="63">
        <v>0</v>
      </c>
      <c r="E824" s="63">
        <v>1E-4</v>
      </c>
      <c r="F824" s="63">
        <v>9.9999999999999995E-7</v>
      </c>
      <c r="G824" s="63" t="s">
        <v>24</v>
      </c>
      <c r="H824" s="63" t="s">
        <v>22</v>
      </c>
      <c r="I824" s="63">
        <v>1E-3</v>
      </c>
      <c r="J824" s="63">
        <v>0.02</v>
      </c>
      <c r="K824" s="63" t="s">
        <v>21</v>
      </c>
      <c r="L824" s="63">
        <v>0.58118999999999998</v>
      </c>
      <c r="M824" s="63">
        <v>1803.3999999999999</v>
      </c>
      <c r="N824" s="63">
        <v>0.58117999999999992</v>
      </c>
      <c r="O824" s="63">
        <v>1803.2</v>
      </c>
    </row>
    <row r="825" spans="2:15" x14ac:dyDescent="0.25">
      <c r="B825" s="63" t="str">
        <f t="shared" si="13"/>
        <v>ACA0.0000100.001</v>
      </c>
      <c r="C825" s="63" t="s">
        <v>103</v>
      </c>
      <c r="D825" s="63">
        <v>0</v>
      </c>
      <c r="E825" s="63">
        <v>1E-4</v>
      </c>
      <c r="F825" s="63">
        <v>9.9999999999999991E-6</v>
      </c>
      <c r="G825" s="63" t="s">
        <v>24</v>
      </c>
      <c r="H825" s="63" t="s">
        <v>22</v>
      </c>
      <c r="I825" s="63">
        <v>1E-3</v>
      </c>
      <c r="J825" s="63">
        <v>0.02</v>
      </c>
      <c r="K825" s="63" t="s">
        <v>21</v>
      </c>
      <c r="L825" s="63">
        <v>5.7738999999999994</v>
      </c>
      <c r="M825" s="63">
        <v>209.71</v>
      </c>
      <c r="N825" s="63">
        <v>5.7738999999999994</v>
      </c>
      <c r="O825" s="63">
        <v>209.58</v>
      </c>
    </row>
    <row r="826" spans="2:15" x14ac:dyDescent="0.25">
      <c r="B826" s="63" t="str">
        <f t="shared" si="13"/>
        <v>ACA0.00000000100.02</v>
      </c>
      <c r="C826" s="63" t="s">
        <v>103</v>
      </c>
      <c r="D826" s="63">
        <v>0</v>
      </c>
      <c r="E826" s="63">
        <v>1E-4</v>
      </c>
      <c r="F826" s="63">
        <v>1.0000000000000001E-9</v>
      </c>
      <c r="G826" s="63" t="s">
        <v>24</v>
      </c>
      <c r="H826" s="63" t="s">
        <v>22</v>
      </c>
      <c r="I826" s="63">
        <v>0.02</v>
      </c>
      <c r="J826" s="63">
        <v>4.4999999999999998E-2</v>
      </c>
      <c r="K826" s="63" t="s">
        <v>21</v>
      </c>
      <c r="L826" s="63">
        <v>3.7999999999999999E-2</v>
      </c>
      <c r="M826" s="63">
        <v>1700</v>
      </c>
      <c r="N826" s="63">
        <v>3.4647999999999998E-2</v>
      </c>
      <c r="O826" s="63">
        <v>1732</v>
      </c>
    </row>
    <row r="827" spans="2:15" x14ac:dyDescent="0.25">
      <c r="B827" s="63" t="str">
        <f t="shared" si="13"/>
        <v>ACA0.0000000100.02</v>
      </c>
      <c r="C827" s="63" t="s">
        <v>103</v>
      </c>
      <c r="D827" s="63">
        <v>0</v>
      </c>
      <c r="E827" s="63">
        <v>1E-4</v>
      </c>
      <c r="F827" s="63">
        <v>1E-8</v>
      </c>
      <c r="G827" s="63" t="s">
        <v>24</v>
      </c>
      <c r="H827" s="63" t="s">
        <v>22</v>
      </c>
      <c r="I827" s="63">
        <v>0.02</v>
      </c>
      <c r="J827" s="63">
        <v>4.4999999999999998E-2</v>
      </c>
      <c r="K827" s="63" t="s">
        <v>21</v>
      </c>
      <c r="L827" s="63">
        <v>3.7999999999999999E-2</v>
      </c>
      <c r="M827" s="63">
        <v>1700</v>
      </c>
      <c r="N827" s="63">
        <v>3.499E-2</v>
      </c>
      <c r="O827" s="63">
        <v>1729.4</v>
      </c>
    </row>
    <row r="828" spans="2:15" x14ac:dyDescent="0.25">
      <c r="B828" s="63" t="str">
        <f t="shared" si="13"/>
        <v>ACA0.000000100.02</v>
      </c>
      <c r="C828" s="63" t="s">
        <v>103</v>
      </c>
      <c r="D828" s="63">
        <v>0</v>
      </c>
      <c r="E828" s="63">
        <v>1E-4</v>
      </c>
      <c r="F828" s="63">
        <v>9.9999999999999995E-8</v>
      </c>
      <c r="G828" s="63" t="s">
        <v>24</v>
      </c>
      <c r="H828" s="63" t="s">
        <v>22</v>
      </c>
      <c r="I828" s="63">
        <v>0.02</v>
      </c>
      <c r="J828" s="63">
        <v>4.4999999999999998E-2</v>
      </c>
      <c r="K828" s="63" t="s">
        <v>21</v>
      </c>
      <c r="L828" s="63">
        <v>6.2351999999999998E-2</v>
      </c>
      <c r="M828" s="63">
        <v>1534</v>
      </c>
      <c r="N828" s="63">
        <v>6.2344000000000004E-2</v>
      </c>
      <c r="O828" s="63">
        <v>1533.8000000000002</v>
      </c>
    </row>
    <row r="829" spans="2:15" x14ac:dyDescent="0.25">
      <c r="B829" s="63" t="str">
        <f t="shared" si="13"/>
        <v>ACA0.00000100.02</v>
      </c>
      <c r="C829" s="63" t="s">
        <v>103</v>
      </c>
      <c r="D829" s="63">
        <v>0</v>
      </c>
      <c r="E829" s="63">
        <v>1E-4</v>
      </c>
      <c r="F829" s="63">
        <v>9.9999999999999995E-7</v>
      </c>
      <c r="G829" s="63" t="s">
        <v>24</v>
      </c>
      <c r="H829" s="63" t="s">
        <v>22</v>
      </c>
      <c r="I829" s="63">
        <v>0.02</v>
      </c>
      <c r="J829" s="63">
        <v>4.4999999999999998E-2</v>
      </c>
      <c r="K829" s="63" t="s">
        <v>21</v>
      </c>
      <c r="L829" s="63">
        <v>0.57591999999999999</v>
      </c>
      <c r="M829" s="63">
        <v>377.51</v>
      </c>
      <c r="N829" s="63">
        <v>0.57591999999999999</v>
      </c>
      <c r="O829" s="63">
        <v>377.19</v>
      </c>
    </row>
    <row r="830" spans="2:15" x14ac:dyDescent="0.25">
      <c r="B830" s="63" t="str">
        <f t="shared" si="13"/>
        <v>ACA0.0000100.02</v>
      </c>
      <c r="C830" s="63" t="s">
        <v>103</v>
      </c>
      <c r="D830" s="63">
        <v>0</v>
      </c>
      <c r="E830" s="63">
        <v>1E-4</v>
      </c>
      <c r="F830" s="63">
        <v>9.9999999999999991E-6</v>
      </c>
      <c r="G830" s="63" t="s">
        <v>24</v>
      </c>
      <c r="H830" s="63" t="s">
        <v>22</v>
      </c>
      <c r="I830" s="63">
        <v>0.02</v>
      </c>
      <c r="J830" s="63">
        <v>4.4999999999999998E-2</v>
      </c>
      <c r="K830" s="63" t="s">
        <v>21</v>
      </c>
      <c r="L830" s="63">
        <v>5.7733999999999996</v>
      </c>
      <c r="M830" s="63">
        <v>39.131999999999998</v>
      </c>
      <c r="N830" s="63">
        <v>5.7733999999999996</v>
      </c>
      <c r="O830" s="63">
        <v>38.992999999999995</v>
      </c>
    </row>
    <row r="831" spans="2:15" x14ac:dyDescent="0.25">
      <c r="B831" s="63" t="str">
        <f t="shared" si="13"/>
        <v>ACA0.00000000100.045</v>
      </c>
      <c r="C831" s="63" t="s">
        <v>103</v>
      </c>
      <c r="D831" s="63">
        <v>0</v>
      </c>
      <c r="E831" s="63">
        <v>1E-4</v>
      </c>
      <c r="F831" s="63">
        <v>1.0000000000000001E-9</v>
      </c>
      <c r="G831" s="63" t="s">
        <v>24</v>
      </c>
      <c r="H831" s="63" t="s">
        <v>22</v>
      </c>
      <c r="I831" s="63">
        <v>4.4999999999999998E-2</v>
      </c>
      <c r="J831" s="63">
        <v>5</v>
      </c>
      <c r="K831" s="63" t="s">
        <v>21</v>
      </c>
      <c r="L831" s="63">
        <v>3.5999999999999997E-2</v>
      </c>
      <c r="M831" s="63">
        <v>690</v>
      </c>
      <c r="N831" s="63">
        <v>3.4903000000000003E-2</v>
      </c>
      <c r="O831" s="63">
        <v>694.65</v>
      </c>
    </row>
    <row r="832" spans="2:15" x14ac:dyDescent="0.25">
      <c r="B832" s="63" t="str">
        <f t="shared" si="13"/>
        <v>ACA0.0000000100.045</v>
      </c>
      <c r="C832" s="63" t="s">
        <v>103</v>
      </c>
      <c r="D832" s="63">
        <v>0</v>
      </c>
      <c r="E832" s="63">
        <v>1E-4</v>
      </c>
      <c r="F832" s="63">
        <v>1E-8</v>
      </c>
      <c r="G832" s="63" t="s">
        <v>24</v>
      </c>
      <c r="H832" s="63" t="s">
        <v>22</v>
      </c>
      <c r="I832" s="63">
        <v>4.4999999999999998E-2</v>
      </c>
      <c r="J832" s="63">
        <v>5</v>
      </c>
      <c r="K832" s="63" t="s">
        <v>21</v>
      </c>
      <c r="L832" s="63">
        <v>3.5999999999999997E-2</v>
      </c>
      <c r="M832" s="63">
        <v>690</v>
      </c>
      <c r="N832" s="63">
        <v>3.5323E-2</v>
      </c>
      <c r="O832" s="63">
        <v>692.06</v>
      </c>
    </row>
    <row r="833" spans="2:15" x14ac:dyDescent="0.25">
      <c r="B833" s="63" t="str">
        <f t="shared" si="13"/>
        <v>ACA0.000000100.045</v>
      </c>
      <c r="C833" s="63" t="s">
        <v>103</v>
      </c>
      <c r="D833" s="63">
        <v>0</v>
      </c>
      <c r="E833" s="63">
        <v>1E-4</v>
      </c>
      <c r="F833" s="63">
        <v>9.9999999999999995E-8</v>
      </c>
      <c r="G833" s="63" t="s">
        <v>24</v>
      </c>
      <c r="H833" s="63" t="s">
        <v>22</v>
      </c>
      <c r="I833" s="63">
        <v>4.4999999999999998E-2</v>
      </c>
      <c r="J833" s="63">
        <v>5</v>
      </c>
      <c r="K833" s="63" t="s">
        <v>21</v>
      </c>
      <c r="L833" s="63">
        <v>6.5989000000000006E-2</v>
      </c>
      <c r="M833" s="63">
        <v>533.4</v>
      </c>
      <c r="N833" s="63">
        <v>6.5978999999999996E-2</v>
      </c>
      <c r="O833" s="63">
        <v>533.04000000000008</v>
      </c>
    </row>
    <row r="834" spans="2:15" x14ac:dyDescent="0.25">
      <c r="B834" s="63" t="str">
        <f t="shared" si="13"/>
        <v>ACA0.00000100.045</v>
      </c>
      <c r="C834" s="63" t="s">
        <v>103</v>
      </c>
      <c r="D834" s="63">
        <v>0</v>
      </c>
      <c r="E834" s="63">
        <v>1E-4</v>
      </c>
      <c r="F834" s="63">
        <v>9.9999999999999995E-7</v>
      </c>
      <c r="G834" s="63" t="s">
        <v>24</v>
      </c>
      <c r="H834" s="63" t="s">
        <v>22</v>
      </c>
      <c r="I834" s="63">
        <v>4.4999999999999998E-2</v>
      </c>
      <c r="J834" s="63">
        <v>5</v>
      </c>
      <c r="K834" s="63" t="s">
        <v>21</v>
      </c>
      <c r="L834" s="63">
        <v>0.57799999999999996</v>
      </c>
      <c r="M834" s="63">
        <v>87.566999999999993</v>
      </c>
      <c r="N834" s="63">
        <v>0.57799999999999996</v>
      </c>
      <c r="O834" s="63">
        <v>87.225000000000009</v>
      </c>
    </row>
    <row r="835" spans="2:15" x14ac:dyDescent="0.25">
      <c r="B835" s="63" t="str">
        <f t="shared" si="13"/>
        <v>ACA0.0000100.045</v>
      </c>
      <c r="C835" s="63" t="s">
        <v>103</v>
      </c>
      <c r="D835" s="63">
        <v>0</v>
      </c>
      <c r="E835" s="63">
        <v>1E-4</v>
      </c>
      <c r="F835" s="63">
        <v>9.9999999999999991E-6</v>
      </c>
      <c r="G835" s="63" t="s">
        <v>24</v>
      </c>
      <c r="H835" s="63" t="s">
        <v>22</v>
      </c>
      <c r="I835" s="63">
        <v>4.4999999999999998E-2</v>
      </c>
      <c r="J835" s="63">
        <v>5</v>
      </c>
      <c r="K835" s="63" t="s">
        <v>21</v>
      </c>
      <c r="L835" s="63">
        <v>5.7736000000000001</v>
      </c>
      <c r="M835" s="63">
        <v>8.9693000000000005</v>
      </c>
      <c r="N835" s="63">
        <v>5.7736000000000001</v>
      </c>
      <c r="O835" s="63">
        <v>8.83</v>
      </c>
    </row>
    <row r="836" spans="2:15" x14ac:dyDescent="0.25">
      <c r="B836" s="63" t="str">
        <f t="shared" si="13"/>
        <v>ACA0.0000000010.00010.001</v>
      </c>
      <c r="C836" s="63" t="s">
        <v>103</v>
      </c>
      <c r="D836" s="63">
        <v>1E-4</v>
      </c>
      <c r="E836" s="63">
        <v>1E-3</v>
      </c>
      <c r="F836" s="63">
        <v>1.0000000000000001E-9</v>
      </c>
      <c r="G836" s="63" t="s">
        <v>24</v>
      </c>
      <c r="H836" s="63" t="s">
        <v>22</v>
      </c>
      <c r="I836" s="63">
        <v>1E-3</v>
      </c>
      <c r="J836" s="63">
        <v>0.02</v>
      </c>
      <c r="K836" s="63" t="s">
        <v>21</v>
      </c>
      <c r="L836" s="63">
        <v>0.25</v>
      </c>
      <c r="M836" s="63">
        <v>4600</v>
      </c>
      <c r="N836" s="63">
        <v>0.23097000000000001</v>
      </c>
      <c r="O836" s="63">
        <v>4618.8</v>
      </c>
    </row>
    <row r="837" spans="2:15" x14ac:dyDescent="0.25">
      <c r="B837" s="63" t="str">
        <f t="shared" si="13"/>
        <v>ACA0.000000010.00010.001</v>
      </c>
      <c r="C837" s="63" t="s">
        <v>103</v>
      </c>
      <c r="D837" s="63">
        <v>1E-4</v>
      </c>
      <c r="E837" s="63">
        <v>1E-3</v>
      </c>
      <c r="F837" s="63">
        <v>1E-8</v>
      </c>
      <c r="G837" s="63" t="s">
        <v>24</v>
      </c>
      <c r="H837" s="63" t="s">
        <v>22</v>
      </c>
      <c r="I837" s="63">
        <v>1E-3</v>
      </c>
      <c r="J837" s="63">
        <v>0.02</v>
      </c>
      <c r="K837" s="63" t="s">
        <v>21</v>
      </c>
      <c r="L837" s="63">
        <v>0.25003000000000003</v>
      </c>
      <c r="M837" s="63">
        <v>4600.1000000000004</v>
      </c>
      <c r="N837" s="63">
        <v>0.2336</v>
      </c>
      <c r="O837" s="63">
        <v>4616.5</v>
      </c>
    </row>
    <row r="838" spans="2:15" x14ac:dyDescent="0.25">
      <c r="B838" s="63" t="str">
        <f t="shared" si="13"/>
        <v>ACA0.00000010.00010.001</v>
      </c>
      <c r="C838" s="63" t="s">
        <v>103</v>
      </c>
      <c r="D838" s="63">
        <v>1E-4</v>
      </c>
      <c r="E838" s="63">
        <v>1E-3</v>
      </c>
      <c r="F838" s="63">
        <v>9.9999999999999995E-8</v>
      </c>
      <c r="G838" s="63" t="s">
        <v>24</v>
      </c>
      <c r="H838" s="63" t="s">
        <v>22</v>
      </c>
      <c r="I838" s="63">
        <v>1E-3</v>
      </c>
      <c r="J838" s="63">
        <v>0.02</v>
      </c>
      <c r="K838" s="63" t="s">
        <v>21</v>
      </c>
      <c r="L838" s="63">
        <v>0.45954</v>
      </c>
      <c r="M838" s="63">
        <v>4424.5999999999995</v>
      </c>
      <c r="N838" s="63">
        <v>0.45942</v>
      </c>
      <c r="O838" s="63">
        <v>4424.5999999999995</v>
      </c>
    </row>
    <row r="839" spans="2:15" x14ac:dyDescent="0.25">
      <c r="B839" s="63" t="str">
        <f t="shared" si="13"/>
        <v>ACA0.0000010.00010.001</v>
      </c>
      <c r="C839" s="63" t="s">
        <v>103</v>
      </c>
      <c r="D839" s="63">
        <v>1E-4</v>
      </c>
      <c r="E839" s="63">
        <v>1E-3</v>
      </c>
      <c r="F839" s="63">
        <v>9.9999999999999995E-7</v>
      </c>
      <c r="G839" s="63" t="s">
        <v>24</v>
      </c>
      <c r="H839" s="63" t="s">
        <v>22</v>
      </c>
      <c r="I839" s="63">
        <v>1E-3</v>
      </c>
      <c r="J839" s="63">
        <v>0.02</v>
      </c>
      <c r="K839" s="63" t="s">
        <v>21</v>
      </c>
      <c r="L839" s="63">
        <v>5.6234000000000002</v>
      </c>
      <c r="M839" s="63">
        <v>1917.2</v>
      </c>
      <c r="N839" s="63">
        <v>5.6232999999999995</v>
      </c>
      <c r="O839" s="63">
        <v>1916.9</v>
      </c>
    </row>
    <row r="840" spans="2:15" x14ac:dyDescent="0.25">
      <c r="B840" s="63" t="str">
        <f t="shared" si="13"/>
        <v>ACA0.000010.00010.001</v>
      </c>
      <c r="C840" s="63" t="s">
        <v>103</v>
      </c>
      <c r="D840" s="63">
        <v>1E-4</v>
      </c>
      <c r="E840" s="63">
        <v>1E-3</v>
      </c>
      <c r="F840" s="63">
        <v>9.9999999999999991E-6</v>
      </c>
      <c r="G840" s="63" t="s">
        <v>24</v>
      </c>
      <c r="H840" s="63" t="s">
        <v>22</v>
      </c>
      <c r="I840" s="63">
        <v>1E-3</v>
      </c>
      <c r="J840" s="63">
        <v>0.02</v>
      </c>
      <c r="K840" s="63" t="s">
        <v>21</v>
      </c>
      <c r="L840" s="63">
        <v>57.717999999999996</v>
      </c>
      <c r="M840" s="63">
        <v>221.48999999999998</v>
      </c>
      <c r="N840" s="63">
        <v>57.717999999999996</v>
      </c>
      <c r="O840" s="63">
        <v>221.34</v>
      </c>
    </row>
    <row r="841" spans="2:15" x14ac:dyDescent="0.25">
      <c r="B841" s="63" t="str">
        <f t="shared" si="13"/>
        <v>ACA0.0000000010.00010.02</v>
      </c>
      <c r="C841" s="63" t="s">
        <v>103</v>
      </c>
      <c r="D841" s="63">
        <v>1E-4</v>
      </c>
      <c r="E841" s="63">
        <v>1E-3</v>
      </c>
      <c r="F841" s="63">
        <v>1.0000000000000001E-9</v>
      </c>
      <c r="G841" s="63" t="s">
        <v>24</v>
      </c>
      <c r="H841" s="63" t="s">
        <v>22</v>
      </c>
      <c r="I841" s="63">
        <v>0.02</v>
      </c>
      <c r="J841" s="63">
        <v>4.4999999999999998E-2</v>
      </c>
      <c r="K841" s="63" t="s">
        <v>21</v>
      </c>
      <c r="L841" s="63">
        <v>0.27</v>
      </c>
      <c r="M841" s="63">
        <v>1700</v>
      </c>
      <c r="N841" s="63">
        <v>0.23100999999999999</v>
      </c>
      <c r="O841" s="63">
        <v>1732</v>
      </c>
    </row>
    <row r="842" spans="2:15" x14ac:dyDescent="0.25">
      <c r="B842" s="63" t="str">
        <f t="shared" si="13"/>
        <v>ACA0.000000010.00010.02</v>
      </c>
      <c r="C842" s="63" t="s">
        <v>103</v>
      </c>
      <c r="D842" s="63">
        <v>1E-4</v>
      </c>
      <c r="E842" s="63">
        <v>1E-3</v>
      </c>
      <c r="F842" s="63">
        <v>1E-8</v>
      </c>
      <c r="G842" s="63" t="s">
        <v>24</v>
      </c>
      <c r="H842" s="63" t="s">
        <v>22</v>
      </c>
      <c r="I842" s="63">
        <v>0.02</v>
      </c>
      <c r="J842" s="63">
        <v>4.4999999999999998E-2</v>
      </c>
      <c r="K842" s="63" t="s">
        <v>21</v>
      </c>
      <c r="L842" s="63">
        <v>0.27</v>
      </c>
      <c r="M842" s="63">
        <v>1700</v>
      </c>
      <c r="N842" s="63">
        <v>0.23547000000000001</v>
      </c>
      <c r="O842" s="63">
        <v>1728.3999999999999</v>
      </c>
    </row>
    <row r="843" spans="2:15" x14ac:dyDescent="0.25">
      <c r="B843" s="63" t="str">
        <f t="shared" si="13"/>
        <v>ACA0.00000010.00010.02</v>
      </c>
      <c r="C843" s="63" t="s">
        <v>103</v>
      </c>
      <c r="D843" s="63">
        <v>1E-4</v>
      </c>
      <c r="E843" s="63">
        <v>1E-3</v>
      </c>
      <c r="F843" s="63">
        <v>9.9999999999999995E-8</v>
      </c>
      <c r="G843" s="63" t="s">
        <v>24</v>
      </c>
      <c r="H843" s="63" t="s">
        <v>22</v>
      </c>
      <c r="I843" s="63">
        <v>0.02</v>
      </c>
      <c r="J843" s="63">
        <v>4.4999999999999998E-2</v>
      </c>
      <c r="K843" s="63" t="s">
        <v>21</v>
      </c>
      <c r="L843" s="63">
        <v>0.55584999999999996</v>
      </c>
      <c r="M843" s="63">
        <v>1490.6999999999998</v>
      </c>
      <c r="N843" s="63">
        <v>0.55572999999999995</v>
      </c>
      <c r="O843" s="63">
        <v>1490.5</v>
      </c>
    </row>
    <row r="844" spans="2:15" x14ac:dyDescent="0.25">
      <c r="B844" s="63" t="str">
        <f t="shared" si="13"/>
        <v>ACA0.0000010.00010.02</v>
      </c>
      <c r="C844" s="63" t="s">
        <v>103</v>
      </c>
      <c r="D844" s="63">
        <v>1E-4</v>
      </c>
      <c r="E844" s="63">
        <v>1E-3</v>
      </c>
      <c r="F844" s="63">
        <v>9.9999999999999995E-7</v>
      </c>
      <c r="G844" s="63" t="s">
        <v>24</v>
      </c>
      <c r="H844" s="63" t="s">
        <v>22</v>
      </c>
      <c r="I844" s="63">
        <v>0.02</v>
      </c>
      <c r="J844" s="63">
        <v>4.4999999999999998E-2</v>
      </c>
      <c r="K844" s="63" t="s">
        <v>21</v>
      </c>
      <c r="L844" s="63">
        <v>5.7531999999999996</v>
      </c>
      <c r="M844" s="63">
        <v>345.4</v>
      </c>
      <c r="N844" s="63">
        <v>5.7531999999999996</v>
      </c>
      <c r="O844" s="63">
        <v>345.04</v>
      </c>
    </row>
    <row r="845" spans="2:15" x14ac:dyDescent="0.25">
      <c r="B845" s="63" t="str">
        <f t="shared" si="13"/>
        <v>ACA0.000010.00010.02</v>
      </c>
      <c r="C845" s="63" t="s">
        <v>103</v>
      </c>
      <c r="D845" s="63">
        <v>1E-4</v>
      </c>
      <c r="E845" s="63">
        <v>1E-3</v>
      </c>
      <c r="F845" s="63">
        <v>9.9999999999999991E-6</v>
      </c>
      <c r="G845" s="63" t="s">
        <v>24</v>
      </c>
      <c r="H845" s="63" t="s">
        <v>22</v>
      </c>
      <c r="I845" s="63">
        <v>0.02</v>
      </c>
      <c r="J845" s="63">
        <v>4.4999999999999998E-2</v>
      </c>
      <c r="K845" s="63" t="s">
        <v>21</v>
      </c>
      <c r="L845" s="63">
        <v>57.732999999999997</v>
      </c>
      <c r="M845" s="63">
        <v>35.687000000000005</v>
      </c>
      <c r="N845" s="63">
        <v>57.732999999999997</v>
      </c>
      <c r="O845" s="63">
        <v>35.534999999999997</v>
      </c>
    </row>
    <row r="846" spans="2:15" x14ac:dyDescent="0.25">
      <c r="B846" s="63" t="str">
        <f t="shared" si="13"/>
        <v>ACA0.0000000010.00010.045</v>
      </c>
      <c r="C846" s="63" t="s">
        <v>103</v>
      </c>
      <c r="D846" s="63">
        <v>1E-4</v>
      </c>
      <c r="E846" s="63">
        <v>1E-3</v>
      </c>
      <c r="F846" s="63">
        <v>1.0000000000000001E-9</v>
      </c>
      <c r="G846" s="63" t="s">
        <v>24</v>
      </c>
      <c r="H846" s="63" t="s">
        <v>22</v>
      </c>
      <c r="I846" s="63">
        <v>4.4999999999999998E-2</v>
      </c>
      <c r="J846" s="63">
        <v>0.1</v>
      </c>
      <c r="K846" s="63" t="s">
        <v>21</v>
      </c>
      <c r="L846" s="63">
        <v>0.24</v>
      </c>
      <c r="M846" s="63">
        <v>690</v>
      </c>
      <c r="N846" s="63">
        <v>0.23100000000000001</v>
      </c>
      <c r="O846" s="63">
        <v>692.82999999999993</v>
      </c>
    </row>
    <row r="847" spans="2:15" x14ac:dyDescent="0.25">
      <c r="B847" s="63" t="str">
        <f t="shared" si="13"/>
        <v>ACA0.000000010.00010.045</v>
      </c>
      <c r="C847" s="63" t="s">
        <v>103</v>
      </c>
      <c r="D847" s="63">
        <v>1E-4</v>
      </c>
      <c r="E847" s="63">
        <v>1E-3</v>
      </c>
      <c r="F847" s="63">
        <v>1E-8</v>
      </c>
      <c r="G847" s="63" t="s">
        <v>24</v>
      </c>
      <c r="H847" s="63" t="s">
        <v>22</v>
      </c>
      <c r="I847" s="63">
        <v>4.4999999999999998E-2</v>
      </c>
      <c r="J847" s="63">
        <v>0.1</v>
      </c>
      <c r="K847" s="63" t="s">
        <v>21</v>
      </c>
      <c r="L847" s="63">
        <v>0.24</v>
      </c>
      <c r="M847" s="63">
        <v>690</v>
      </c>
      <c r="N847" s="63">
        <v>0.23687</v>
      </c>
      <c r="O847" s="63">
        <v>688.78</v>
      </c>
    </row>
    <row r="848" spans="2:15" x14ac:dyDescent="0.25">
      <c r="B848" s="63" t="str">
        <f t="shared" si="13"/>
        <v>ACA0.00000010.00010.045</v>
      </c>
      <c r="C848" s="63" t="s">
        <v>103</v>
      </c>
      <c r="D848" s="63">
        <v>1E-4</v>
      </c>
      <c r="E848" s="63">
        <v>1E-3</v>
      </c>
      <c r="F848" s="63">
        <v>9.9999999999999995E-8</v>
      </c>
      <c r="G848" s="63" t="s">
        <v>24</v>
      </c>
      <c r="H848" s="63" t="s">
        <v>22</v>
      </c>
      <c r="I848" s="63">
        <v>4.4999999999999998E-2</v>
      </c>
      <c r="J848" s="63">
        <v>0.1</v>
      </c>
      <c r="K848" s="63" t="s">
        <v>21</v>
      </c>
      <c r="L848" s="63">
        <v>0.60214000000000001</v>
      </c>
      <c r="M848" s="63">
        <v>487.92</v>
      </c>
      <c r="N848" s="63">
        <v>0.60203999999999991</v>
      </c>
      <c r="O848" s="63">
        <v>487.48</v>
      </c>
    </row>
    <row r="849" spans="2:15" x14ac:dyDescent="0.25">
      <c r="B849" s="63" t="str">
        <f t="shared" si="13"/>
        <v>ACA0.0000010.00010.045</v>
      </c>
      <c r="C849" s="63" t="s">
        <v>103</v>
      </c>
      <c r="D849" s="63">
        <v>1E-4</v>
      </c>
      <c r="E849" s="63">
        <v>1E-3</v>
      </c>
      <c r="F849" s="63">
        <v>9.9999999999999995E-7</v>
      </c>
      <c r="G849" s="63" t="s">
        <v>24</v>
      </c>
      <c r="H849" s="63" t="s">
        <v>22</v>
      </c>
      <c r="I849" s="63">
        <v>4.4999999999999998E-2</v>
      </c>
      <c r="J849" s="63">
        <v>0.1</v>
      </c>
      <c r="K849" s="63" t="s">
        <v>21</v>
      </c>
      <c r="L849" s="63">
        <v>5.7740999999999998</v>
      </c>
      <c r="M849" s="63">
        <v>73.402000000000001</v>
      </c>
      <c r="N849" s="63">
        <v>5.7740999999999998</v>
      </c>
      <c r="O849" s="63">
        <v>73.027000000000001</v>
      </c>
    </row>
    <row r="850" spans="2:15" x14ac:dyDescent="0.25">
      <c r="B850" s="63" t="str">
        <f t="shared" si="13"/>
        <v>ACA0.000010.00010.045</v>
      </c>
      <c r="C850" s="63" t="s">
        <v>103</v>
      </c>
      <c r="D850" s="63">
        <v>1E-4</v>
      </c>
      <c r="E850" s="63">
        <v>1E-3</v>
      </c>
      <c r="F850" s="63">
        <v>9.9999999999999991E-6</v>
      </c>
      <c r="G850" s="63" t="s">
        <v>24</v>
      </c>
      <c r="H850" s="63" t="s">
        <v>22</v>
      </c>
      <c r="I850" s="63">
        <v>4.4999999999999998E-2</v>
      </c>
      <c r="J850" s="63">
        <v>0.1</v>
      </c>
      <c r="K850" s="63" t="s">
        <v>21</v>
      </c>
      <c r="L850" s="63">
        <v>57.735999999999997</v>
      </c>
      <c r="M850" s="63">
        <v>7.5343</v>
      </c>
      <c r="N850" s="63">
        <v>57.735999999999997</v>
      </c>
      <c r="O850" s="63">
        <v>7.3822000000000001</v>
      </c>
    </row>
    <row r="851" spans="2:15" x14ac:dyDescent="0.25">
      <c r="B851" s="63" t="str">
        <f t="shared" si="13"/>
        <v>ACA0.0000000010.00010.1</v>
      </c>
      <c r="C851" s="63" t="s">
        <v>103</v>
      </c>
      <c r="D851" s="63">
        <v>1E-4</v>
      </c>
      <c r="E851" s="63">
        <v>1E-3</v>
      </c>
      <c r="F851" s="63">
        <v>1.0000000000000001E-9</v>
      </c>
      <c r="G851" s="63" t="s">
        <v>24</v>
      </c>
      <c r="H851" s="63" t="s">
        <v>22</v>
      </c>
      <c r="I851" s="63">
        <v>0.1</v>
      </c>
      <c r="J851" s="63">
        <v>5</v>
      </c>
      <c r="K851" s="63" t="s">
        <v>21</v>
      </c>
      <c r="L851" s="63">
        <v>0.24</v>
      </c>
      <c r="M851" s="63">
        <v>350</v>
      </c>
      <c r="N851" s="63">
        <v>0.23064000000000001</v>
      </c>
      <c r="O851" s="63">
        <v>351.87</v>
      </c>
    </row>
    <row r="852" spans="2:15" x14ac:dyDescent="0.25">
      <c r="B852" s="63" t="str">
        <f t="shared" si="13"/>
        <v>ACA0.000000010.00010.1</v>
      </c>
      <c r="C852" s="63" t="s">
        <v>103</v>
      </c>
      <c r="D852" s="63">
        <v>1E-4</v>
      </c>
      <c r="E852" s="63">
        <v>1E-3</v>
      </c>
      <c r="F852" s="63">
        <v>1E-8</v>
      </c>
      <c r="G852" s="63" t="s">
        <v>24</v>
      </c>
      <c r="H852" s="63" t="s">
        <v>22</v>
      </c>
      <c r="I852" s="63">
        <v>0.1</v>
      </c>
      <c r="J852" s="63">
        <v>5</v>
      </c>
      <c r="K852" s="63" t="s">
        <v>21</v>
      </c>
      <c r="L852" s="63">
        <v>0.24</v>
      </c>
      <c r="M852" s="63">
        <v>350</v>
      </c>
      <c r="N852" s="63">
        <v>0.23716000000000001</v>
      </c>
      <c r="O852" s="63">
        <v>348.22999999999996</v>
      </c>
    </row>
    <row r="853" spans="2:15" x14ac:dyDescent="0.25">
      <c r="B853" s="63" t="str">
        <f t="shared" si="13"/>
        <v>ACA0.00000010.00010.1</v>
      </c>
      <c r="C853" s="63" t="s">
        <v>103</v>
      </c>
      <c r="D853" s="63">
        <v>1E-4</v>
      </c>
      <c r="E853" s="63">
        <v>1E-3</v>
      </c>
      <c r="F853" s="63">
        <v>9.9999999999999995E-8</v>
      </c>
      <c r="G853" s="63" t="s">
        <v>24</v>
      </c>
      <c r="H853" s="63" t="s">
        <v>22</v>
      </c>
      <c r="I853" s="63">
        <v>0.1</v>
      </c>
      <c r="J853" s="63">
        <v>5</v>
      </c>
      <c r="K853" s="63" t="s">
        <v>21</v>
      </c>
      <c r="L853" s="63">
        <v>0.61517999999999995</v>
      </c>
      <c r="M853" s="63">
        <v>205.84</v>
      </c>
      <c r="N853" s="63">
        <v>0.61509999999999998</v>
      </c>
      <c r="O853" s="63">
        <v>205.2</v>
      </c>
    </row>
    <row r="854" spans="2:15" x14ac:dyDescent="0.25">
      <c r="B854" s="63" t="str">
        <f t="shared" si="13"/>
        <v>ACA0.0000010.00010.1</v>
      </c>
      <c r="C854" s="63" t="s">
        <v>103</v>
      </c>
      <c r="D854" s="63">
        <v>1E-4</v>
      </c>
      <c r="E854" s="63">
        <v>1E-3</v>
      </c>
      <c r="F854" s="63">
        <v>9.9999999999999995E-7</v>
      </c>
      <c r="G854" s="63" t="s">
        <v>24</v>
      </c>
      <c r="H854" s="63" t="s">
        <v>22</v>
      </c>
      <c r="I854" s="63">
        <v>0.1</v>
      </c>
      <c r="J854" s="63">
        <v>5</v>
      </c>
      <c r="K854" s="63" t="s">
        <v>21</v>
      </c>
      <c r="L854" s="63">
        <v>5.7770999999999999</v>
      </c>
      <c r="M854" s="63">
        <v>26.242999999999999</v>
      </c>
      <c r="N854" s="63">
        <v>5.7770999999999999</v>
      </c>
      <c r="O854" s="63">
        <v>25.864999999999998</v>
      </c>
    </row>
    <row r="855" spans="2:15" x14ac:dyDescent="0.25">
      <c r="B855" s="63" t="str">
        <f t="shared" si="13"/>
        <v>ACA0.000010.00010.1</v>
      </c>
      <c r="C855" s="63" t="s">
        <v>103</v>
      </c>
      <c r="D855" s="63">
        <v>1E-4</v>
      </c>
      <c r="E855" s="63">
        <v>1E-3</v>
      </c>
      <c r="F855" s="63">
        <v>9.9999999999999991E-6</v>
      </c>
      <c r="G855" s="63" t="s">
        <v>24</v>
      </c>
      <c r="H855" s="63" t="s">
        <v>22</v>
      </c>
      <c r="I855" s="63">
        <v>0.1</v>
      </c>
      <c r="J855" s="63">
        <v>5</v>
      </c>
      <c r="K855" s="63" t="s">
        <v>21</v>
      </c>
      <c r="L855" s="63">
        <v>57.735999999999997</v>
      </c>
      <c r="M855" s="63">
        <v>2.7751000000000001</v>
      </c>
      <c r="N855" s="63">
        <v>57.735999999999997</v>
      </c>
      <c r="O855" s="63">
        <v>2.6229</v>
      </c>
    </row>
    <row r="856" spans="2:15" x14ac:dyDescent="0.25">
      <c r="B856" s="63" t="str">
        <f t="shared" si="13"/>
        <v>ACA0.0000000010.00015</v>
      </c>
      <c r="C856" s="63" t="s">
        <v>103</v>
      </c>
      <c r="D856" s="63">
        <v>1E-4</v>
      </c>
      <c r="E856" s="63">
        <v>1E-3</v>
      </c>
      <c r="F856" s="63">
        <v>1.0000000000000001E-9</v>
      </c>
      <c r="G856" s="63" t="s">
        <v>24</v>
      </c>
      <c r="H856" s="63" t="s">
        <v>22</v>
      </c>
      <c r="I856" s="63">
        <v>5</v>
      </c>
      <c r="J856" s="63">
        <v>20</v>
      </c>
      <c r="K856" s="63" t="s">
        <v>21</v>
      </c>
      <c r="L856" s="63">
        <v>0.24</v>
      </c>
      <c r="M856" s="63">
        <v>700</v>
      </c>
      <c r="N856" s="63">
        <v>0.23152</v>
      </c>
      <c r="O856" s="63">
        <v>700.45</v>
      </c>
    </row>
    <row r="857" spans="2:15" x14ac:dyDescent="0.25">
      <c r="B857" s="63" t="str">
        <f t="shared" si="13"/>
        <v>ACA0.000000010.00015</v>
      </c>
      <c r="C857" s="63" t="s">
        <v>103</v>
      </c>
      <c r="D857" s="63">
        <v>1E-4</v>
      </c>
      <c r="E857" s="63">
        <v>1E-3</v>
      </c>
      <c r="F857" s="63">
        <v>1E-8</v>
      </c>
      <c r="G857" s="63" t="s">
        <v>24</v>
      </c>
      <c r="H857" s="63" t="s">
        <v>22</v>
      </c>
      <c r="I857" s="63">
        <v>5</v>
      </c>
      <c r="J857" s="63">
        <v>20</v>
      </c>
      <c r="K857" s="63" t="s">
        <v>21</v>
      </c>
      <c r="L857" s="63">
        <v>0.24</v>
      </c>
      <c r="M857" s="63">
        <v>700</v>
      </c>
      <c r="N857" s="63">
        <v>0.23736000000000002</v>
      </c>
      <c r="O857" s="63">
        <v>696.41</v>
      </c>
    </row>
    <row r="858" spans="2:15" x14ac:dyDescent="0.25">
      <c r="B858" s="63" t="str">
        <f t="shared" si="13"/>
        <v>ACA0.00000010.00015</v>
      </c>
      <c r="C858" s="63" t="s">
        <v>103</v>
      </c>
      <c r="D858" s="63">
        <v>1E-4</v>
      </c>
      <c r="E858" s="63">
        <v>1E-3</v>
      </c>
      <c r="F858" s="63">
        <v>9.9999999999999995E-8</v>
      </c>
      <c r="G858" s="63" t="s">
        <v>24</v>
      </c>
      <c r="H858" s="63" t="s">
        <v>22</v>
      </c>
      <c r="I858" s="63">
        <v>5</v>
      </c>
      <c r="J858" s="63">
        <v>20</v>
      </c>
      <c r="K858" s="63" t="s">
        <v>21</v>
      </c>
      <c r="L858" s="63">
        <v>0.60202</v>
      </c>
      <c r="M858" s="63">
        <v>494.94</v>
      </c>
      <c r="N858" s="63">
        <v>0.60192999999999997</v>
      </c>
      <c r="O858" s="63">
        <v>494.5</v>
      </c>
    </row>
    <row r="859" spans="2:15" x14ac:dyDescent="0.25">
      <c r="B859" s="63" t="str">
        <f t="shared" si="13"/>
        <v>ACA0.0000010.00015</v>
      </c>
      <c r="C859" s="63" t="s">
        <v>103</v>
      </c>
      <c r="D859" s="63">
        <v>1E-4</v>
      </c>
      <c r="E859" s="63">
        <v>1E-3</v>
      </c>
      <c r="F859" s="63">
        <v>9.9999999999999995E-7</v>
      </c>
      <c r="G859" s="63" t="s">
        <v>24</v>
      </c>
      <c r="H859" s="63" t="s">
        <v>22</v>
      </c>
      <c r="I859" s="63">
        <v>5</v>
      </c>
      <c r="J859" s="63">
        <v>20</v>
      </c>
      <c r="K859" s="63" t="s">
        <v>21</v>
      </c>
      <c r="L859" s="63">
        <v>5.774</v>
      </c>
      <c r="M859" s="63">
        <v>74.762</v>
      </c>
      <c r="N859" s="63">
        <v>5.774</v>
      </c>
      <c r="O859" s="63">
        <v>74.387999999999991</v>
      </c>
    </row>
    <row r="860" spans="2:15" x14ac:dyDescent="0.25">
      <c r="B860" s="63" t="str">
        <f t="shared" si="13"/>
        <v>ACA0.000010.00015</v>
      </c>
      <c r="C860" s="63" t="s">
        <v>103</v>
      </c>
      <c r="D860" s="63">
        <v>1E-4</v>
      </c>
      <c r="E860" s="63">
        <v>1E-3</v>
      </c>
      <c r="F860" s="63">
        <v>9.9999999999999991E-6</v>
      </c>
      <c r="G860" s="63" t="s">
        <v>24</v>
      </c>
      <c r="H860" s="63" t="s">
        <v>22</v>
      </c>
      <c r="I860" s="63">
        <v>5</v>
      </c>
      <c r="J860" s="63">
        <v>20</v>
      </c>
      <c r="K860" s="63" t="s">
        <v>21</v>
      </c>
      <c r="L860" s="63">
        <v>57.735999999999997</v>
      </c>
      <c r="M860" s="63">
        <v>7.6721999999999992</v>
      </c>
      <c r="N860" s="63">
        <v>57.735999999999997</v>
      </c>
      <c r="O860" s="63">
        <v>7.52</v>
      </c>
    </row>
    <row r="861" spans="2:15" x14ac:dyDescent="0.25">
      <c r="B861" s="63" t="str">
        <f t="shared" si="13"/>
        <v>ACA0.0000000010.000120</v>
      </c>
      <c r="C861" s="63" t="s">
        <v>103</v>
      </c>
      <c r="D861" s="63">
        <v>1E-4</v>
      </c>
      <c r="E861" s="63">
        <v>1E-3</v>
      </c>
      <c r="F861" s="63">
        <v>1.0000000000000001E-9</v>
      </c>
      <c r="G861" s="63" t="s">
        <v>24</v>
      </c>
      <c r="H861" s="63" t="s">
        <v>22</v>
      </c>
      <c r="I861" s="63">
        <v>20</v>
      </c>
      <c r="J861" s="63">
        <v>50</v>
      </c>
      <c r="K861" s="63" t="s">
        <v>21</v>
      </c>
      <c r="L861" s="63">
        <v>0.47</v>
      </c>
      <c r="M861" s="63">
        <v>4700</v>
      </c>
      <c r="N861" s="63">
        <v>0.46128000000000002</v>
      </c>
      <c r="O861" s="63">
        <v>4664.3999999999996</v>
      </c>
    </row>
    <row r="862" spans="2:15" x14ac:dyDescent="0.25">
      <c r="B862" s="63" t="str">
        <f t="shared" si="13"/>
        <v>ACA0.000000010.000120</v>
      </c>
      <c r="C862" s="63" t="s">
        <v>103</v>
      </c>
      <c r="D862" s="63">
        <v>1E-4</v>
      </c>
      <c r="E862" s="63">
        <v>1E-3</v>
      </c>
      <c r="F862" s="63">
        <v>1E-8</v>
      </c>
      <c r="G862" s="63" t="s">
        <v>24</v>
      </c>
      <c r="H862" s="63" t="s">
        <v>22</v>
      </c>
      <c r="I862" s="63">
        <v>20</v>
      </c>
      <c r="J862" s="63">
        <v>50</v>
      </c>
      <c r="K862" s="63" t="s">
        <v>21</v>
      </c>
      <c r="L862" s="63">
        <v>0.47</v>
      </c>
      <c r="M862" s="63">
        <v>4700</v>
      </c>
      <c r="N862" s="63">
        <v>0.46325</v>
      </c>
      <c r="O862" s="63">
        <v>4662.8</v>
      </c>
    </row>
    <row r="863" spans="2:15" x14ac:dyDescent="0.25">
      <c r="B863" s="63" t="str">
        <f t="shared" ref="B863:B926" si="14">CONCATENATE(C863,F863,D863,I863)</f>
        <v>ACA0.00000010.000120</v>
      </c>
      <c r="C863" s="63" t="s">
        <v>103</v>
      </c>
      <c r="D863" s="63">
        <v>1E-4</v>
      </c>
      <c r="E863" s="63">
        <v>1E-3</v>
      </c>
      <c r="F863" s="63">
        <v>9.9999999999999995E-8</v>
      </c>
      <c r="G863" s="63" t="s">
        <v>24</v>
      </c>
      <c r="H863" s="63" t="s">
        <v>22</v>
      </c>
      <c r="I863" s="63">
        <v>20</v>
      </c>
      <c r="J863" s="63">
        <v>50</v>
      </c>
      <c r="K863" s="63" t="s">
        <v>21</v>
      </c>
      <c r="L863" s="63">
        <v>0.6403899999999999</v>
      </c>
      <c r="M863" s="63">
        <v>4529.6000000000004</v>
      </c>
      <c r="N863" s="63">
        <v>0.64111999999999991</v>
      </c>
      <c r="O863" s="63">
        <v>4517.1000000000004</v>
      </c>
    </row>
    <row r="864" spans="2:15" x14ac:dyDescent="0.25">
      <c r="B864" s="63" t="str">
        <f t="shared" si="14"/>
        <v>ACA0.0000010.000120</v>
      </c>
      <c r="C864" s="63" t="s">
        <v>103</v>
      </c>
      <c r="D864" s="63">
        <v>1E-4</v>
      </c>
      <c r="E864" s="63">
        <v>1E-3</v>
      </c>
      <c r="F864" s="63">
        <v>9.9999999999999995E-7</v>
      </c>
      <c r="G864" s="63" t="s">
        <v>24</v>
      </c>
      <c r="H864" s="63" t="s">
        <v>22</v>
      </c>
      <c r="I864" s="63">
        <v>20</v>
      </c>
      <c r="J864" s="63">
        <v>50</v>
      </c>
      <c r="K864" s="63" t="s">
        <v>21</v>
      </c>
      <c r="L864" s="63">
        <v>5.6398999999999999</v>
      </c>
      <c r="M864" s="63">
        <v>2082.3999999999996</v>
      </c>
      <c r="N864" s="63">
        <v>5.6395999999999997</v>
      </c>
      <c r="O864" s="63">
        <v>2081.3000000000002</v>
      </c>
    </row>
    <row r="865" spans="2:15" x14ac:dyDescent="0.25">
      <c r="B865" s="63" t="str">
        <f t="shared" si="14"/>
        <v>ACA0.000010.000120</v>
      </c>
      <c r="C865" s="63" t="s">
        <v>103</v>
      </c>
      <c r="D865" s="63">
        <v>1E-4</v>
      </c>
      <c r="E865" s="63">
        <v>1E-3</v>
      </c>
      <c r="F865" s="63">
        <v>9.9999999999999991E-6</v>
      </c>
      <c r="G865" s="63" t="s">
        <v>24</v>
      </c>
      <c r="H865" s="63" t="s">
        <v>22</v>
      </c>
      <c r="I865" s="63">
        <v>20</v>
      </c>
      <c r="J865" s="63">
        <v>50</v>
      </c>
      <c r="K865" s="63" t="s">
        <v>21</v>
      </c>
      <c r="L865" s="63">
        <v>57.719000000000001</v>
      </c>
      <c r="M865" s="63">
        <v>244.82999999999998</v>
      </c>
      <c r="N865" s="63">
        <v>57.719000000000001</v>
      </c>
      <c r="O865" s="63">
        <v>244.19</v>
      </c>
    </row>
    <row r="866" spans="2:15" x14ac:dyDescent="0.25">
      <c r="B866" s="63" t="str">
        <f t="shared" si="14"/>
        <v>ACA0.0000000010.000150</v>
      </c>
      <c r="C866" s="63" t="s">
        <v>103</v>
      </c>
      <c r="D866" s="63">
        <v>1E-4</v>
      </c>
      <c r="E866" s="63">
        <v>1E-3</v>
      </c>
      <c r="F866" s="63">
        <v>1.0000000000000001E-9</v>
      </c>
      <c r="G866" s="63" t="s">
        <v>24</v>
      </c>
      <c r="H866" s="63" t="s">
        <v>22</v>
      </c>
      <c r="I866" s="63">
        <v>50</v>
      </c>
      <c r="J866" s="63">
        <v>100</v>
      </c>
      <c r="K866" s="63" t="s">
        <v>21</v>
      </c>
      <c r="L866" s="63">
        <v>1.8</v>
      </c>
      <c r="M866" s="63">
        <v>6400</v>
      </c>
      <c r="N866" s="63">
        <v>1.7354000000000001</v>
      </c>
      <c r="O866" s="63">
        <v>6419.2</v>
      </c>
    </row>
    <row r="867" spans="2:15" x14ac:dyDescent="0.25">
      <c r="B867" s="63" t="str">
        <f t="shared" si="14"/>
        <v>ACA0.000000010.000150</v>
      </c>
      <c r="C867" s="63" t="s">
        <v>103</v>
      </c>
      <c r="D867" s="63">
        <v>1E-4</v>
      </c>
      <c r="E867" s="63">
        <v>1E-3</v>
      </c>
      <c r="F867" s="63">
        <v>1E-8</v>
      </c>
      <c r="G867" s="63" t="s">
        <v>24</v>
      </c>
      <c r="H867" s="63" t="s">
        <v>22</v>
      </c>
      <c r="I867" s="63">
        <v>50</v>
      </c>
      <c r="J867" s="63">
        <v>100</v>
      </c>
      <c r="K867" s="63" t="s">
        <v>21</v>
      </c>
      <c r="L867" s="63">
        <v>1.8</v>
      </c>
      <c r="M867" s="63">
        <v>6400</v>
      </c>
      <c r="N867" s="63">
        <v>1.7363</v>
      </c>
      <c r="O867" s="63">
        <v>6418.8</v>
      </c>
    </row>
    <row r="868" spans="2:15" x14ac:dyDescent="0.25">
      <c r="B868" s="63" t="str">
        <f t="shared" si="14"/>
        <v>ACA0.00000010.000150</v>
      </c>
      <c r="C868" s="63" t="s">
        <v>103</v>
      </c>
      <c r="D868" s="63">
        <v>1E-4</v>
      </c>
      <c r="E868" s="63">
        <v>1E-3</v>
      </c>
      <c r="F868" s="63">
        <v>9.9999999999999995E-8</v>
      </c>
      <c r="G868" s="63" t="s">
        <v>24</v>
      </c>
      <c r="H868" s="63" t="s">
        <v>22</v>
      </c>
      <c r="I868" s="63">
        <v>50</v>
      </c>
      <c r="J868" s="63">
        <v>100</v>
      </c>
      <c r="K868" s="63" t="s">
        <v>21</v>
      </c>
      <c r="L868" s="63">
        <v>1.8112999999999999</v>
      </c>
      <c r="M868" s="63">
        <v>6388.8</v>
      </c>
      <c r="N868" s="63">
        <v>1.8106</v>
      </c>
      <c r="O868" s="63">
        <v>6365.7000000000007</v>
      </c>
    </row>
    <row r="869" spans="2:15" x14ac:dyDescent="0.25">
      <c r="B869" s="63" t="str">
        <f t="shared" si="14"/>
        <v>ACA0.0000010.000150</v>
      </c>
      <c r="C869" s="63" t="s">
        <v>103</v>
      </c>
      <c r="D869" s="63">
        <v>1E-4</v>
      </c>
      <c r="E869" s="63">
        <v>1E-3</v>
      </c>
      <c r="F869" s="63">
        <v>9.9999999999999995E-7</v>
      </c>
      <c r="G869" s="63" t="s">
        <v>24</v>
      </c>
      <c r="H869" s="63" t="s">
        <v>22</v>
      </c>
      <c r="I869" s="63">
        <v>50</v>
      </c>
      <c r="J869" s="63">
        <v>100</v>
      </c>
      <c r="K869" s="63" t="s">
        <v>21</v>
      </c>
      <c r="L869" s="63">
        <v>5.8315999999999999</v>
      </c>
      <c r="M869" s="63">
        <v>4181</v>
      </c>
      <c r="N869" s="63">
        <v>5.8281999999999998</v>
      </c>
      <c r="O869" s="63">
        <v>4167.5</v>
      </c>
    </row>
    <row r="870" spans="2:15" x14ac:dyDescent="0.25">
      <c r="B870" s="63" t="str">
        <f t="shared" si="14"/>
        <v>ACA0.000010.000150</v>
      </c>
      <c r="C870" s="63" t="s">
        <v>103</v>
      </c>
      <c r="D870" s="63">
        <v>1E-4</v>
      </c>
      <c r="E870" s="63">
        <v>1E-3</v>
      </c>
      <c r="F870" s="63">
        <v>9.9999999999999991E-6</v>
      </c>
      <c r="G870" s="63" t="s">
        <v>24</v>
      </c>
      <c r="H870" s="63" t="s">
        <v>22</v>
      </c>
      <c r="I870" s="63">
        <v>50</v>
      </c>
      <c r="J870" s="63">
        <v>100</v>
      </c>
      <c r="K870" s="63" t="s">
        <v>21</v>
      </c>
      <c r="L870" s="63">
        <v>57.726999999999997</v>
      </c>
      <c r="M870" s="63">
        <v>595.61</v>
      </c>
      <c r="N870" s="63">
        <v>57.725999999999999</v>
      </c>
      <c r="O870" s="63">
        <v>584.99</v>
      </c>
    </row>
    <row r="871" spans="2:15" x14ac:dyDescent="0.25">
      <c r="B871" s="63" t="str">
        <f t="shared" si="14"/>
        <v>ACA0.00000010.0010.001</v>
      </c>
      <c r="C871" s="63" t="s">
        <v>103</v>
      </c>
      <c r="D871" s="63">
        <v>1E-3</v>
      </c>
      <c r="E871" s="63">
        <v>0.01</v>
      </c>
      <c r="F871" s="63">
        <v>1.0000000000000001E-7</v>
      </c>
      <c r="G871" s="63" t="s">
        <v>24</v>
      </c>
      <c r="H871" s="63" t="s">
        <v>22</v>
      </c>
      <c r="I871" s="63">
        <v>1E-3</v>
      </c>
      <c r="J871" s="63">
        <v>0.02</v>
      </c>
      <c r="K871" s="63" t="s">
        <v>21</v>
      </c>
      <c r="L871" s="63">
        <v>2.5</v>
      </c>
      <c r="M871" s="63">
        <v>4600</v>
      </c>
      <c r="N871" s="63">
        <v>2.3096999999999999</v>
      </c>
      <c r="O871" s="63">
        <v>4618.8</v>
      </c>
    </row>
    <row r="872" spans="2:15" x14ac:dyDescent="0.25">
      <c r="B872" s="63" t="str">
        <f t="shared" si="14"/>
        <v>ACA0.0000010.0010.001</v>
      </c>
      <c r="C872" s="63" t="s">
        <v>103</v>
      </c>
      <c r="D872" s="63">
        <v>1E-3</v>
      </c>
      <c r="E872" s="63">
        <v>0.01</v>
      </c>
      <c r="F872" s="63">
        <v>9.9999999999999995E-7</v>
      </c>
      <c r="G872" s="63" t="s">
        <v>24</v>
      </c>
      <c r="H872" s="63" t="s">
        <v>22</v>
      </c>
      <c r="I872" s="63">
        <v>1E-3</v>
      </c>
      <c r="J872" s="63">
        <v>0.02</v>
      </c>
      <c r="K872" s="63" t="s">
        <v>21</v>
      </c>
      <c r="L872" s="63">
        <v>2.5002000000000004</v>
      </c>
      <c r="M872" s="63">
        <v>4600.2</v>
      </c>
      <c r="N872" s="63">
        <v>2.3362000000000003</v>
      </c>
      <c r="O872" s="63">
        <v>4616.5</v>
      </c>
    </row>
    <row r="873" spans="2:15" x14ac:dyDescent="0.25">
      <c r="B873" s="63" t="str">
        <f t="shared" si="14"/>
        <v>ACA0.000010.0010.001</v>
      </c>
      <c r="C873" s="63" t="s">
        <v>103</v>
      </c>
      <c r="D873" s="63">
        <v>1E-3</v>
      </c>
      <c r="E873" s="63">
        <v>0.01</v>
      </c>
      <c r="F873" s="63">
        <v>1.0000000000000001E-5</v>
      </c>
      <c r="G873" s="63" t="s">
        <v>24</v>
      </c>
      <c r="H873" s="63" t="s">
        <v>22</v>
      </c>
      <c r="I873" s="63">
        <v>1E-3</v>
      </c>
      <c r="J873" s="63">
        <v>0.02</v>
      </c>
      <c r="K873" s="63" t="s">
        <v>21</v>
      </c>
      <c r="L873" s="63">
        <v>4.6000999999999994</v>
      </c>
      <c r="M873" s="63">
        <v>4424.5</v>
      </c>
      <c r="N873" s="63">
        <v>4.5950999999999995</v>
      </c>
      <c r="O873" s="63">
        <v>4424.5999999999995</v>
      </c>
    </row>
    <row r="874" spans="2:15" x14ac:dyDescent="0.25">
      <c r="B874" s="63" t="str">
        <f t="shared" si="14"/>
        <v>ACA0.00010.0010.001</v>
      </c>
      <c r="C874" s="63" t="s">
        <v>103</v>
      </c>
      <c r="D874" s="63">
        <v>1E-3</v>
      </c>
      <c r="E874" s="63">
        <v>0.01</v>
      </c>
      <c r="F874" s="63">
        <v>1E-4</v>
      </c>
      <c r="G874" s="63" t="s">
        <v>24</v>
      </c>
      <c r="H874" s="63" t="s">
        <v>22</v>
      </c>
      <c r="I874" s="63">
        <v>1E-3</v>
      </c>
      <c r="J874" s="63">
        <v>0.02</v>
      </c>
      <c r="K874" s="63" t="s">
        <v>21</v>
      </c>
      <c r="L874" s="63">
        <v>56.234999999999999</v>
      </c>
      <c r="M874" s="63">
        <v>1918</v>
      </c>
      <c r="N874" s="63">
        <v>56.232999999999997</v>
      </c>
      <c r="O874" s="63">
        <v>1917.1000000000001</v>
      </c>
    </row>
    <row r="875" spans="2:15" x14ac:dyDescent="0.25">
      <c r="B875" s="63" t="str">
        <f t="shared" si="14"/>
        <v>ACA0.0010.0010.001</v>
      </c>
      <c r="C875" s="63" t="s">
        <v>103</v>
      </c>
      <c r="D875" s="63">
        <v>1E-3</v>
      </c>
      <c r="E875" s="63">
        <v>0.01</v>
      </c>
      <c r="F875" s="63">
        <v>1E-3</v>
      </c>
      <c r="G875" s="63" t="s">
        <v>24</v>
      </c>
      <c r="H875" s="63" t="s">
        <v>22</v>
      </c>
      <c r="I875" s="63">
        <v>1E-3</v>
      </c>
      <c r="J875" s="63">
        <v>0.02</v>
      </c>
      <c r="K875" s="63" t="s">
        <v>21</v>
      </c>
      <c r="L875" s="63">
        <v>577.17999999999995</v>
      </c>
      <c r="M875" s="63">
        <v>221.92000000000002</v>
      </c>
      <c r="N875" s="63">
        <v>577.17999999999995</v>
      </c>
      <c r="O875" s="63">
        <v>221.42999999999998</v>
      </c>
    </row>
    <row r="876" spans="2:15" x14ac:dyDescent="0.25">
      <c r="B876" s="63" t="str">
        <f t="shared" si="14"/>
        <v>ACA0.00000010.0010.02</v>
      </c>
      <c r="C876" s="63" t="s">
        <v>103</v>
      </c>
      <c r="D876" s="63">
        <v>1E-3</v>
      </c>
      <c r="E876" s="63">
        <v>0.01</v>
      </c>
      <c r="F876" s="63">
        <v>1.0000000000000001E-7</v>
      </c>
      <c r="G876" s="63" t="s">
        <v>24</v>
      </c>
      <c r="H876" s="63" t="s">
        <v>22</v>
      </c>
      <c r="I876" s="63">
        <v>0.02</v>
      </c>
      <c r="J876" s="63">
        <v>4.4999999999999998E-2</v>
      </c>
      <c r="K876" s="63" t="s">
        <v>21</v>
      </c>
      <c r="L876" s="63">
        <v>2.7</v>
      </c>
      <c r="M876" s="63">
        <v>1700</v>
      </c>
      <c r="N876" s="63">
        <v>2.3102</v>
      </c>
      <c r="O876" s="63">
        <v>1732</v>
      </c>
    </row>
    <row r="877" spans="2:15" x14ac:dyDescent="0.25">
      <c r="B877" s="63" t="str">
        <f t="shared" si="14"/>
        <v>ACA0.0000010.0010.02</v>
      </c>
      <c r="C877" s="63" t="s">
        <v>103</v>
      </c>
      <c r="D877" s="63">
        <v>1E-3</v>
      </c>
      <c r="E877" s="63">
        <v>0.01</v>
      </c>
      <c r="F877" s="63">
        <v>9.9999999999999995E-7</v>
      </c>
      <c r="G877" s="63" t="s">
        <v>24</v>
      </c>
      <c r="H877" s="63" t="s">
        <v>22</v>
      </c>
      <c r="I877" s="63">
        <v>0.02</v>
      </c>
      <c r="J877" s="63">
        <v>4.4999999999999998E-2</v>
      </c>
      <c r="K877" s="63" t="s">
        <v>21</v>
      </c>
      <c r="L877" s="63">
        <v>2.7</v>
      </c>
      <c r="M877" s="63">
        <v>1700</v>
      </c>
      <c r="N877" s="63">
        <v>2.3551000000000002</v>
      </c>
      <c r="O877" s="63">
        <v>1728.3999999999999</v>
      </c>
    </row>
    <row r="878" spans="2:15" x14ac:dyDescent="0.25">
      <c r="B878" s="63" t="str">
        <f t="shared" si="14"/>
        <v>ACA0.000010.0010.02</v>
      </c>
      <c r="C878" s="63" t="s">
        <v>103</v>
      </c>
      <c r="D878" s="63">
        <v>1E-3</v>
      </c>
      <c r="E878" s="63">
        <v>0.01</v>
      </c>
      <c r="F878" s="63">
        <v>1.0000000000000001E-5</v>
      </c>
      <c r="G878" s="63" t="s">
        <v>24</v>
      </c>
      <c r="H878" s="63" t="s">
        <v>22</v>
      </c>
      <c r="I878" s="63">
        <v>0.02</v>
      </c>
      <c r="J878" s="63">
        <v>4.4999999999999998E-2</v>
      </c>
      <c r="K878" s="63" t="s">
        <v>21</v>
      </c>
      <c r="L878" s="63">
        <v>5.5640000000000001</v>
      </c>
      <c r="M878" s="63">
        <v>1491</v>
      </c>
      <c r="N878" s="63">
        <v>5.5588999999999995</v>
      </c>
      <c r="O878" s="63">
        <v>1490.5</v>
      </c>
    </row>
    <row r="879" spans="2:15" x14ac:dyDescent="0.25">
      <c r="B879" s="63" t="str">
        <f t="shared" si="14"/>
        <v>ACA0.00010.0010.02</v>
      </c>
      <c r="C879" s="63" t="s">
        <v>103</v>
      </c>
      <c r="D879" s="63">
        <v>1E-3</v>
      </c>
      <c r="E879" s="63">
        <v>0.01</v>
      </c>
      <c r="F879" s="63">
        <v>1E-4</v>
      </c>
      <c r="G879" s="63" t="s">
        <v>24</v>
      </c>
      <c r="H879" s="63" t="s">
        <v>22</v>
      </c>
      <c r="I879" s="63">
        <v>0.02</v>
      </c>
      <c r="J879" s="63">
        <v>4.4999999999999998E-2</v>
      </c>
      <c r="K879" s="63" t="s">
        <v>21</v>
      </c>
      <c r="L879" s="63">
        <v>57.533999999999999</v>
      </c>
      <c r="M879" s="63">
        <v>346.39</v>
      </c>
      <c r="N879" s="63">
        <v>57.531999999999996</v>
      </c>
      <c r="O879" s="63">
        <v>345.24</v>
      </c>
    </row>
    <row r="880" spans="2:15" x14ac:dyDescent="0.25">
      <c r="B880" s="63" t="str">
        <f t="shared" si="14"/>
        <v>ACA0.0010.0010.02</v>
      </c>
      <c r="C880" s="63" t="s">
        <v>103</v>
      </c>
      <c r="D880" s="63">
        <v>1E-3</v>
      </c>
      <c r="E880" s="63">
        <v>0.01</v>
      </c>
      <c r="F880" s="63">
        <v>1E-3</v>
      </c>
      <c r="G880" s="63" t="s">
        <v>24</v>
      </c>
      <c r="H880" s="63" t="s">
        <v>22</v>
      </c>
      <c r="I880" s="63">
        <v>0.02</v>
      </c>
      <c r="J880" s="63">
        <v>4.4999999999999998E-2</v>
      </c>
      <c r="K880" s="63" t="s">
        <v>21</v>
      </c>
      <c r="L880" s="63">
        <v>577.33000000000004</v>
      </c>
      <c r="M880" s="63">
        <v>36.110999999999997</v>
      </c>
      <c r="N880" s="63">
        <v>577.33000000000004</v>
      </c>
      <c r="O880" s="63">
        <v>35.619</v>
      </c>
    </row>
    <row r="881" spans="2:15" x14ac:dyDescent="0.25">
      <c r="B881" s="63" t="str">
        <f t="shared" si="14"/>
        <v>ACA0.00000010.0010.045</v>
      </c>
      <c r="C881" s="63" t="s">
        <v>103</v>
      </c>
      <c r="D881" s="63">
        <v>1E-3</v>
      </c>
      <c r="E881" s="63">
        <v>0.01</v>
      </c>
      <c r="F881" s="63">
        <v>1.0000000000000001E-7</v>
      </c>
      <c r="G881" s="63" t="s">
        <v>24</v>
      </c>
      <c r="H881" s="63" t="s">
        <v>22</v>
      </c>
      <c r="I881" s="63">
        <v>4.4999999999999998E-2</v>
      </c>
      <c r="J881" s="63">
        <v>0.1</v>
      </c>
      <c r="K881" s="63" t="s">
        <v>21</v>
      </c>
      <c r="L881" s="63">
        <v>2.4</v>
      </c>
      <c r="M881" s="63">
        <v>690</v>
      </c>
      <c r="N881" s="63">
        <v>2.3102</v>
      </c>
      <c r="O881" s="63">
        <v>692.82999999999993</v>
      </c>
    </row>
    <row r="882" spans="2:15" x14ac:dyDescent="0.25">
      <c r="B882" s="63" t="str">
        <f t="shared" si="14"/>
        <v>ACA0.0000010.0010.045</v>
      </c>
      <c r="C882" s="63" t="s">
        <v>103</v>
      </c>
      <c r="D882" s="63">
        <v>1E-3</v>
      </c>
      <c r="E882" s="63">
        <v>0.01</v>
      </c>
      <c r="F882" s="63">
        <v>9.9999999999999995E-7</v>
      </c>
      <c r="G882" s="63" t="s">
        <v>24</v>
      </c>
      <c r="H882" s="63" t="s">
        <v>22</v>
      </c>
      <c r="I882" s="63">
        <v>4.4999999999999998E-2</v>
      </c>
      <c r="J882" s="63">
        <v>0.1</v>
      </c>
      <c r="K882" s="63" t="s">
        <v>21</v>
      </c>
      <c r="L882" s="63">
        <v>2.4</v>
      </c>
      <c r="M882" s="63">
        <v>690</v>
      </c>
      <c r="N882" s="63">
        <v>2.3694000000000002</v>
      </c>
      <c r="O882" s="63">
        <v>688.8</v>
      </c>
    </row>
    <row r="883" spans="2:15" x14ac:dyDescent="0.25">
      <c r="B883" s="63" t="str">
        <f t="shared" si="14"/>
        <v>ACA0.000010.0010.045</v>
      </c>
      <c r="C883" s="63" t="s">
        <v>103</v>
      </c>
      <c r="D883" s="63">
        <v>1E-3</v>
      </c>
      <c r="E883" s="63">
        <v>0.01</v>
      </c>
      <c r="F883" s="63">
        <v>1.0000000000000001E-5</v>
      </c>
      <c r="G883" s="63" t="s">
        <v>24</v>
      </c>
      <c r="H883" s="63" t="s">
        <v>22</v>
      </c>
      <c r="I883" s="63">
        <v>4.4999999999999998E-2</v>
      </c>
      <c r="J883" s="63">
        <v>0.1</v>
      </c>
      <c r="K883" s="63" t="s">
        <v>21</v>
      </c>
      <c r="L883" s="63">
        <v>6.0266000000000002</v>
      </c>
      <c r="M883" s="63">
        <v>489.03999999999996</v>
      </c>
      <c r="N883" s="63">
        <v>6.0213999999999999</v>
      </c>
      <c r="O883" s="63">
        <v>487.70000000000005</v>
      </c>
    </row>
    <row r="884" spans="2:15" x14ac:dyDescent="0.25">
      <c r="B884" s="63" t="str">
        <f t="shared" si="14"/>
        <v>ACA0.00010.0010.045</v>
      </c>
      <c r="C884" s="63" t="s">
        <v>103</v>
      </c>
      <c r="D884" s="63">
        <v>1E-3</v>
      </c>
      <c r="E884" s="63">
        <v>0.01</v>
      </c>
      <c r="F884" s="63">
        <v>1E-4</v>
      </c>
      <c r="G884" s="63" t="s">
        <v>24</v>
      </c>
      <c r="H884" s="63" t="s">
        <v>22</v>
      </c>
      <c r="I884" s="63">
        <v>4.4999999999999998E-2</v>
      </c>
      <c r="J884" s="63">
        <v>0.1</v>
      </c>
      <c r="K884" s="63" t="s">
        <v>21</v>
      </c>
      <c r="L884" s="63">
        <v>57.742999999999995</v>
      </c>
      <c r="M884" s="63">
        <v>74.445999999999998</v>
      </c>
      <c r="N884" s="63">
        <v>57.741</v>
      </c>
      <c r="O884" s="63">
        <v>73.234999999999999</v>
      </c>
    </row>
    <row r="885" spans="2:15" x14ac:dyDescent="0.25">
      <c r="B885" s="63" t="str">
        <f t="shared" si="14"/>
        <v>ACA0.0010.0010.045</v>
      </c>
      <c r="C885" s="63" t="s">
        <v>103</v>
      </c>
      <c r="D885" s="63">
        <v>1E-3</v>
      </c>
      <c r="E885" s="63">
        <v>0.01</v>
      </c>
      <c r="F885" s="63">
        <v>1E-3</v>
      </c>
      <c r="G885" s="63" t="s">
        <v>24</v>
      </c>
      <c r="H885" s="63" t="s">
        <v>22</v>
      </c>
      <c r="I885" s="63">
        <v>4.4999999999999998E-2</v>
      </c>
      <c r="J885" s="63">
        <v>0.1</v>
      </c>
      <c r="K885" s="63" t="s">
        <v>21</v>
      </c>
      <c r="L885" s="63">
        <v>577.36</v>
      </c>
      <c r="M885" s="63">
        <v>7.9590000000000005</v>
      </c>
      <c r="N885" s="63">
        <v>577.36</v>
      </c>
      <c r="O885" s="63">
        <v>7.4669999999999996</v>
      </c>
    </row>
    <row r="886" spans="2:15" x14ac:dyDescent="0.25">
      <c r="B886" s="63" t="str">
        <f t="shared" si="14"/>
        <v>ACA0.00000010.0010.1</v>
      </c>
      <c r="C886" s="63" t="s">
        <v>103</v>
      </c>
      <c r="D886" s="63">
        <v>1E-3</v>
      </c>
      <c r="E886" s="63">
        <v>0.01</v>
      </c>
      <c r="F886" s="63">
        <v>1.0000000000000001E-7</v>
      </c>
      <c r="G886" s="63" t="s">
        <v>24</v>
      </c>
      <c r="H886" s="63" t="s">
        <v>22</v>
      </c>
      <c r="I886" s="63">
        <v>0.1</v>
      </c>
      <c r="J886" s="63">
        <v>5</v>
      </c>
      <c r="K886" s="63" t="s">
        <v>21</v>
      </c>
      <c r="L886" s="63">
        <v>2.4</v>
      </c>
      <c r="M886" s="63">
        <v>350</v>
      </c>
      <c r="N886" s="63">
        <v>2.3064</v>
      </c>
      <c r="O886" s="63">
        <v>351.39</v>
      </c>
    </row>
    <row r="887" spans="2:15" x14ac:dyDescent="0.25">
      <c r="B887" s="63" t="str">
        <f t="shared" si="14"/>
        <v>ACA0.0000010.0010.1</v>
      </c>
      <c r="C887" s="63" t="s">
        <v>103</v>
      </c>
      <c r="D887" s="63">
        <v>1E-3</v>
      </c>
      <c r="E887" s="63">
        <v>0.01</v>
      </c>
      <c r="F887" s="63">
        <v>9.9999999999999995E-7</v>
      </c>
      <c r="G887" s="63" t="s">
        <v>24</v>
      </c>
      <c r="H887" s="63" t="s">
        <v>22</v>
      </c>
      <c r="I887" s="63">
        <v>0.1</v>
      </c>
      <c r="J887" s="63">
        <v>5</v>
      </c>
      <c r="K887" s="63" t="s">
        <v>21</v>
      </c>
      <c r="L887" s="63">
        <v>2.4</v>
      </c>
      <c r="M887" s="63">
        <v>350</v>
      </c>
      <c r="N887" s="63">
        <v>2.3722000000000003</v>
      </c>
      <c r="O887" s="63">
        <v>347.81</v>
      </c>
    </row>
    <row r="888" spans="2:15" x14ac:dyDescent="0.25">
      <c r="B888" s="63" t="str">
        <f t="shared" si="14"/>
        <v>ACA0.000010.0010.1</v>
      </c>
      <c r="C888" s="63" t="s">
        <v>103</v>
      </c>
      <c r="D888" s="63">
        <v>1E-3</v>
      </c>
      <c r="E888" s="63">
        <v>0.01</v>
      </c>
      <c r="F888" s="63">
        <v>1.0000000000000001E-5</v>
      </c>
      <c r="G888" s="63" t="s">
        <v>24</v>
      </c>
      <c r="H888" s="63" t="s">
        <v>22</v>
      </c>
      <c r="I888" s="63">
        <v>0.1</v>
      </c>
      <c r="J888" s="63">
        <v>5</v>
      </c>
      <c r="K888" s="63" t="s">
        <v>21</v>
      </c>
      <c r="L888" s="63">
        <v>6.1566999999999998</v>
      </c>
      <c r="M888" s="63">
        <v>207.16000000000003</v>
      </c>
      <c r="N888" s="63">
        <v>6.1520999999999999</v>
      </c>
      <c r="O888" s="63">
        <v>205.17</v>
      </c>
    </row>
    <row r="889" spans="2:15" x14ac:dyDescent="0.25">
      <c r="B889" s="63" t="str">
        <f t="shared" si="14"/>
        <v>ACA0.00010.0010.1</v>
      </c>
      <c r="C889" s="63" t="s">
        <v>103</v>
      </c>
      <c r="D889" s="63">
        <v>1E-3</v>
      </c>
      <c r="E889" s="63">
        <v>0.01</v>
      </c>
      <c r="F889" s="63">
        <v>1E-4</v>
      </c>
      <c r="G889" s="63" t="s">
        <v>24</v>
      </c>
      <c r="H889" s="63" t="s">
        <v>22</v>
      </c>
      <c r="I889" s="63">
        <v>0.1</v>
      </c>
      <c r="J889" s="63">
        <v>5</v>
      </c>
      <c r="K889" s="63" t="s">
        <v>21</v>
      </c>
      <c r="L889" s="63">
        <v>57.772999999999996</v>
      </c>
      <c r="M889" s="63">
        <v>27.244</v>
      </c>
      <c r="N889" s="63">
        <v>57.771000000000001</v>
      </c>
      <c r="O889" s="63">
        <v>26.021999999999998</v>
      </c>
    </row>
    <row r="890" spans="2:15" x14ac:dyDescent="0.25">
      <c r="B890" s="63" t="str">
        <f t="shared" si="14"/>
        <v>ACA0.0010.0010.1</v>
      </c>
      <c r="C890" s="63" t="s">
        <v>103</v>
      </c>
      <c r="D890" s="63">
        <v>1E-3</v>
      </c>
      <c r="E890" s="63">
        <v>0.01</v>
      </c>
      <c r="F890" s="63">
        <v>1E-3</v>
      </c>
      <c r="G890" s="63" t="s">
        <v>24</v>
      </c>
      <c r="H890" s="63" t="s">
        <v>22</v>
      </c>
      <c r="I890" s="63">
        <v>0.1</v>
      </c>
      <c r="J890" s="63">
        <v>5</v>
      </c>
      <c r="K890" s="63" t="s">
        <v>21</v>
      </c>
      <c r="L890" s="63">
        <v>577.36</v>
      </c>
      <c r="M890" s="63">
        <v>3.1943999999999999</v>
      </c>
      <c r="N890" s="63">
        <v>577.36</v>
      </c>
      <c r="O890" s="63">
        <v>2.7024000000000004</v>
      </c>
    </row>
    <row r="891" spans="2:15" x14ac:dyDescent="0.25">
      <c r="B891" s="63" t="str">
        <f t="shared" si="14"/>
        <v>ACA0.00000010.0015</v>
      </c>
      <c r="C891" s="63" t="s">
        <v>103</v>
      </c>
      <c r="D891" s="63">
        <v>1E-3</v>
      </c>
      <c r="E891" s="63">
        <v>0.01</v>
      </c>
      <c r="F891" s="63">
        <v>1.0000000000000001E-7</v>
      </c>
      <c r="G891" s="63" t="s">
        <v>24</v>
      </c>
      <c r="H891" s="63" t="s">
        <v>22</v>
      </c>
      <c r="I891" s="63">
        <v>5</v>
      </c>
      <c r="J891" s="63">
        <v>20</v>
      </c>
      <c r="K891" s="63" t="s">
        <v>21</v>
      </c>
      <c r="L891" s="63">
        <v>2.4</v>
      </c>
      <c r="M891" s="63">
        <v>700</v>
      </c>
      <c r="N891" s="63">
        <v>2.3048999999999999</v>
      </c>
      <c r="O891" s="63">
        <v>700.68</v>
      </c>
    </row>
    <row r="892" spans="2:15" x14ac:dyDescent="0.25">
      <c r="B892" s="63" t="str">
        <f t="shared" si="14"/>
        <v>ACA0.0000010.0015</v>
      </c>
      <c r="C892" s="63" t="s">
        <v>103</v>
      </c>
      <c r="D892" s="63">
        <v>1E-3</v>
      </c>
      <c r="E892" s="63">
        <v>0.01</v>
      </c>
      <c r="F892" s="63">
        <v>9.9999999999999995E-7</v>
      </c>
      <c r="G892" s="63" t="s">
        <v>24</v>
      </c>
      <c r="H892" s="63" t="s">
        <v>22</v>
      </c>
      <c r="I892" s="63">
        <v>5</v>
      </c>
      <c r="J892" s="63">
        <v>20</v>
      </c>
      <c r="K892" s="63" t="s">
        <v>21</v>
      </c>
      <c r="L892" s="63">
        <v>2.4</v>
      </c>
      <c r="M892" s="63">
        <v>700</v>
      </c>
      <c r="N892" s="63">
        <v>2.3640000000000003</v>
      </c>
      <c r="O892" s="63">
        <v>696.65</v>
      </c>
    </row>
    <row r="893" spans="2:15" x14ac:dyDescent="0.25">
      <c r="B893" s="63" t="str">
        <f t="shared" si="14"/>
        <v>ACA0.000010.0015</v>
      </c>
      <c r="C893" s="63" t="s">
        <v>103</v>
      </c>
      <c r="D893" s="63">
        <v>1E-3</v>
      </c>
      <c r="E893" s="63">
        <v>0.01</v>
      </c>
      <c r="F893" s="63">
        <v>1.0000000000000001E-5</v>
      </c>
      <c r="G893" s="63" t="s">
        <v>24</v>
      </c>
      <c r="H893" s="63" t="s">
        <v>22</v>
      </c>
      <c r="I893" s="63">
        <v>5</v>
      </c>
      <c r="J893" s="63">
        <v>20</v>
      </c>
      <c r="K893" s="63" t="s">
        <v>21</v>
      </c>
      <c r="L893" s="63">
        <v>6.0209999999999999</v>
      </c>
      <c r="M893" s="63">
        <v>495.8</v>
      </c>
      <c r="N893" s="63">
        <v>6.0157999999999996</v>
      </c>
      <c r="O893" s="63">
        <v>494.47</v>
      </c>
    </row>
    <row r="894" spans="2:15" x14ac:dyDescent="0.25">
      <c r="B894" s="63" t="str">
        <f t="shared" si="14"/>
        <v>ACA0.00010.0015</v>
      </c>
      <c r="C894" s="63" t="s">
        <v>103</v>
      </c>
      <c r="D894" s="63">
        <v>1E-3</v>
      </c>
      <c r="E894" s="63">
        <v>0.01</v>
      </c>
      <c r="F894" s="63">
        <v>1E-4</v>
      </c>
      <c r="G894" s="63" t="s">
        <v>24</v>
      </c>
      <c r="H894" s="63" t="s">
        <v>22</v>
      </c>
      <c r="I894" s="63">
        <v>5</v>
      </c>
      <c r="J894" s="63">
        <v>20</v>
      </c>
      <c r="K894" s="63" t="s">
        <v>21</v>
      </c>
      <c r="L894" s="63">
        <v>57.741999999999997</v>
      </c>
      <c r="M894" s="63">
        <v>75.721000000000004</v>
      </c>
      <c r="N894" s="63">
        <v>57.739999999999995</v>
      </c>
      <c r="O894" s="63">
        <v>74.510000000000005</v>
      </c>
    </row>
    <row r="895" spans="2:15" x14ac:dyDescent="0.25">
      <c r="B895" s="63" t="str">
        <f t="shared" si="14"/>
        <v>ACA0.0010.0015</v>
      </c>
      <c r="C895" s="63" t="s">
        <v>103</v>
      </c>
      <c r="D895" s="63">
        <v>1E-3</v>
      </c>
      <c r="E895" s="63">
        <v>0.01</v>
      </c>
      <c r="F895" s="63">
        <v>1E-3</v>
      </c>
      <c r="G895" s="63" t="s">
        <v>24</v>
      </c>
      <c r="H895" s="63" t="s">
        <v>22</v>
      </c>
      <c r="I895" s="63">
        <v>5</v>
      </c>
      <c r="J895" s="63">
        <v>20</v>
      </c>
      <c r="K895" s="63" t="s">
        <v>21</v>
      </c>
      <c r="L895" s="63">
        <v>577.36</v>
      </c>
      <c r="M895" s="63">
        <v>8.0881000000000007</v>
      </c>
      <c r="N895" s="63">
        <v>577.36</v>
      </c>
      <c r="O895" s="63">
        <v>7.5961999999999996</v>
      </c>
    </row>
    <row r="896" spans="2:15" x14ac:dyDescent="0.25">
      <c r="B896" s="63" t="str">
        <f t="shared" si="14"/>
        <v>ACA0.00000010.00120</v>
      </c>
      <c r="C896" s="63" t="s">
        <v>103</v>
      </c>
      <c r="D896" s="63">
        <v>1E-3</v>
      </c>
      <c r="E896" s="63">
        <v>0.01</v>
      </c>
      <c r="F896" s="63">
        <v>1.0000000000000001E-7</v>
      </c>
      <c r="G896" s="63" t="s">
        <v>24</v>
      </c>
      <c r="H896" s="63" t="s">
        <v>22</v>
      </c>
      <c r="I896" s="63">
        <v>20</v>
      </c>
      <c r="J896" s="63">
        <v>50</v>
      </c>
      <c r="K896" s="63" t="s">
        <v>21</v>
      </c>
      <c r="L896" s="63">
        <v>4.7</v>
      </c>
      <c r="M896" s="63">
        <v>4700</v>
      </c>
      <c r="N896" s="63">
        <v>4.6092000000000004</v>
      </c>
      <c r="O896" s="63">
        <v>4653.9000000000005</v>
      </c>
    </row>
    <row r="897" spans="2:15" x14ac:dyDescent="0.25">
      <c r="B897" s="63" t="str">
        <f t="shared" si="14"/>
        <v>ACA0.0000010.00120</v>
      </c>
      <c r="C897" s="63" t="s">
        <v>103</v>
      </c>
      <c r="D897" s="63">
        <v>1E-3</v>
      </c>
      <c r="E897" s="63">
        <v>0.01</v>
      </c>
      <c r="F897" s="63">
        <v>9.9999999999999995E-7</v>
      </c>
      <c r="G897" s="63" t="s">
        <v>24</v>
      </c>
      <c r="H897" s="63" t="s">
        <v>22</v>
      </c>
      <c r="I897" s="63">
        <v>20</v>
      </c>
      <c r="J897" s="63">
        <v>50</v>
      </c>
      <c r="K897" s="63" t="s">
        <v>21</v>
      </c>
      <c r="L897" s="63">
        <v>4.7</v>
      </c>
      <c r="M897" s="63">
        <v>4700</v>
      </c>
      <c r="N897" s="63">
        <v>4.6285999999999996</v>
      </c>
      <c r="O897" s="63">
        <v>4652.3</v>
      </c>
    </row>
    <row r="898" spans="2:15" x14ac:dyDescent="0.25">
      <c r="B898" s="63" t="str">
        <f t="shared" si="14"/>
        <v>ACA0.000010.00120</v>
      </c>
      <c r="C898" s="63" t="s">
        <v>103</v>
      </c>
      <c r="D898" s="63">
        <v>1E-3</v>
      </c>
      <c r="E898" s="63">
        <v>0.01</v>
      </c>
      <c r="F898" s="63">
        <v>1.0000000000000001E-5</v>
      </c>
      <c r="G898" s="63" t="s">
        <v>24</v>
      </c>
      <c r="H898" s="63" t="s">
        <v>22</v>
      </c>
      <c r="I898" s="63">
        <v>20</v>
      </c>
      <c r="J898" s="63">
        <v>50</v>
      </c>
      <c r="K898" s="63" t="s">
        <v>21</v>
      </c>
      <c r="L898" s="63">
        <v>6.3881999999999994</v>
      </c>
      <c r="M898" s="63">
        <v>4531.2</v>
      </c>
      <c r="N898" s="63">
        <v>6.4089999999999998</v>
      </c>
      <c r="O898" s="63">
        <v>4506.5</v>
      </c>
    </row>
    <row r="899" spans="2:15" x14ac:dyDescent="0.25">
      <c r="B899" s="63" t="str">
        <f t="shared" si="14"/>
        <v>ACA0.00010.00120</v>
      </c>
      <c r="C899" s="63" t="s">
        <v>103</v>
      </c>
      <c r="D899" s="63">
        <v>1E-3</v>
      </c>
      <c r="E899" s="63">
        <v>0.01</v>
      </c>
      <c r="F899" s="63">
        <v>1E-4</v>
      </c>
      <c r="G899" s="63" t="s">
        <v>24</v>
      </c>
      <c r="H899" s="63" t="s">
        <v>22</v>
      </c>
      <c r="I899" s="63">
        <v>20</v>
      </c>
      <c r="J899" s="63">
        <v>50</v>
      </c>
      <c r="K899" s="63" t="s">
        <v>21</v>
      </c>
      <c r="L899" s="63">
        <v>56.402999999999999</v>
      </c>
      <c r="M899" s="63">
        <v>2074.3000000000002</v>
      </c>
      <c r="N899" s="63">
        <v>56.400999999999996</v>
      </c>
      <c r="O899" s="63">
        <v>2073.5</v>
      </c>
    </row>
    <row r="900" spans="2:15" x14ac:dyDescent="0.25">
      <c r="B900" s="63" t="str">
        <f t="shared" si="14"/>
        <v>ACA0.0010.00120</v>
      </c>
      <c r="C900" s="63" t="s">
        <v>103</v>
      </c>
      <c r="D900" s="63">
        <v>1E-3</v>
      </c>
      <c r="E900" s="63">
        <v>0.01</v>
      </c>
      <c r="F900" s="63">
        <v>1E-3</v>
      </c>
      <c r="G900" s="63" t="s">
        <v>24</v>
      </c>
      <c r="H900" s="63" t="s">
        <v>22</v>
      </c>
      <c r="I900" s="63">
        <v>20</v>
      </c>
      <c r="J900" s="63">
        <v>50</v>
      </c>
      <c r="K900" s="63" t="s">
        <v>21</v>
      </c>
      <c r="L900" s="63">
        <v>577.18999999999994</v>
      </c>
      <c r="M900" s="63">
        <v>243.60000000000002</v>
      </c>
      <c r="N900" s="63">
        <v>577.18999999999994</v>
      </c>
      <c r="O900" s="63">
        <v>243.10999999999999</v>
      </c>
    </row>
    <row r="901" spans="2:15" x14ac:dyDescent="0.25">
      <c r="B901" s="63" t="str">
        <f t="shared" si="14"/>
        <v>ACA0.00000010.00150</v>
      </c>
      <c r="C901" s="63" t="s">
        <v>103</v>
      </c>
      <c r="D901" s="63">
        <v>1E-3</v>
      </c>
      <c r="E901" s="63">
        <v>0.01</v>
      </c>
      <c r="F901" s="63">
        <v>1.0000000000000001E-7</v>
      </c>
      <c r="G901" s="63" t="s">
        <v>24</v>
      </c>
      <c r="H901" s="63" t="s">
        <v>22</v>
      </c>
      <c r="I901" s="63">
        <v>50</v>
      </c>
      <c r="J901" s="63">
        <v>100</v>
      </c>
      <c r="K901" s="63" t="s">
        <v>21</v>
      </c>
      <c r="L901" s="63">
        <v>18</v>
      </c>
      <c r="M901" s="63">
        <v>6400</v>
      </c>
      <c r="N901" s="63">
        <v>17.277000000000001</v>
      </c>
      <c r="O901" s="63">
        <v>6419.6</v>
      </c>
    </row>
    <row r="902" spans="2:15" x14ac:dyDescent="0.25">
      <c r="B902" s="63" t="str">
        <f t="shared" si="14"/>
        <v>ACA0.0000010.00150</v>
      </c>
      <c r="C902" s="63" t="s">
        <v>103</v>
      </c>
      <c r="D902" s="63">
        <v>1E-3</v>
      </c>
      <c r="E902" s="63">
        <v>0.01</v>
      </c>
      <c r="F902" s="63">
        <v>9.9999999999999995E-7</v>
      </c>
      <c r="G902" s="63" t="s">
        <v>24</v>
      </c>
      <c r="H902" s="63" t="s">
        <v>22</v>
      </c>
      <c r="I902" s="63">
        <v>50</v>
      </c>
      <c r="J902" s="63">
        <v>100</v>
      </c>
      <c r="K902" s="63" t="s">
        <v>21</v>
      </c>
      <c r="L902" s="63">
        <v>18</v>
      </c>
      <c r="M902" s="63">
        <v>6400</v>
      </c>
      <c r="N902" s="63">
        <v>17.286000000000001</v>
      </c>
      <c r="O902" s="63">
        <v>6419.1</v>
      </c>
    </row>
    <row r="903" spans="2:15" x14ac:dyDescent="0.25">
      <c r="B903" s="63" t="str">
        <f t="shared" si="14"/>
        <v>ACA0.000010.00150</v>
      </c>
      <c r="C903" s="63" t="s">
        <v>103</v>
      </c>
      <c r="D903" s="63">
        <v>1E-3</v>
      </c>
      <c r="E903" s="63">
        <v>0.01</v>
      </c>
      <c r="F903" s="63">
        <v>1.0000000000000001E-5</v>
      </c>
      <c r="G903" s="63" t="s">
        <v>24</v>
      </c>
      <c r="H903" s="63" t="s">
        <v>22</v>
      </c>
      <c r="I903" s="63">
        <v>50</v>
      </c>
      <c r="J903" s="63">
        <v>100</v>
      </c>
      <c r="K903" s="63" t="s">
        <v>21</v>
      </c>
      <c r="L903" s="63">
        <v>18.019000000000002</v>
      </c>
      <c r="M903" s="63">
        <v>6398.1</v>
      </c>
      <c r="N903" s="63">
        <v>18.03</v>
      </c>
      <c r="O903" s="63">
        <v>6365.4000000000005</v>
      </c>
    </row>
    <row r="904" spans="2:15" x14ac:dyDescent="0.25">
      <c r="B904" s="63" t="str">
        <f t="shared" si="14"/>
        <v>ACA0.00010.00150</v>
      </c>
      <c r="C904" s="63" t="s">
        <v>103</v>
      </c>
      <c r="D904" s="63">
        <v>1E-3</v>
      </c>
      <c r="E904" s="63">
        <v>0.01</v>
      </c>
      <c r="F904" s="63">
        <v>1E-4</v>
      </c>
      <c r="G904" s="63" t="s">
        <v>24</v>
      </c>
      <c r="H904" s="63" t="s">
        <v>22</v>
      </c>
      <c r="I904" s="63">
        <v>50</v>
      </c>
      <c r="J904" s="63">
        <v>100</v>
      </c>
      <c r="K904" s="63" t="s">
        <v>21</v>
      </c>
      <c r="L904" s="63">
        <v>58.283999999999999</v>
      </c>
      <c r="M904" s="63">
        <v>4168.3</v>
      </c>
      <c r="N904" s="63">
        <v>58.254999999999995</v>
      </c>
      <c r="O904" s="63">
        <v>4162.3</v>
      </c>
    </row>
    <row r="905" spans="2:15" x14ac:dyDescent="0.25">
      <c r="B905" s="63" t="str">
        <f t="shared" si="14"/>
        <v>ACA0.0010.00150</v>
      </c>
      <c r="C905" s="63" t="s">
        <v>103</v>
      </c>
      <c r="D905" s="63">
        <v>1E-3</v>
      </c>
      <c r="E905" s="63">
        <v>0.01</v>
      </c>
      <c r="F905" s="63">
        <v>1E-3</v>
      </c>
      <c r="G905" s="63" t="s">
        <v>24</v>
      </c>
      <c r="H905" s="63" t="s">
        <v>22</v>
      </c>
      <c r="I905" s="63">
        <v>50</v>
      </c>
      <c r="J905" s="63">
        <v>100</v>
      </c>
      <c r="K905" s="63" t="s">
        <v>21</v>
      </c>
      <c r="L905" s="63">
        <v>577.27</v>
      </c>
      <c r="M905" s="63">
        <v>587.91999999999996</v>
      </c>
      <c r="N905" s="63">
        <v>577.26</v>
      </c>
      <c r="O905" s="63">
        <v>582.84</v>
      </c>
    </row>
    <row r="906" spans="2:15" x14ac:dyDescent="0.25">
      <c r="B906" s="63" t="str">
        <f t="shared" si="14"/>
        <v>ACA0.0000010.010.001</v>
      </c>
      <c r="C906" s="63" t="s">
        <v>103</v>
      </c>
      <c r="D906" s="63">
        <v>0.01</v>
      </c>
      <c r="E906" s="63">
        <v>0.1</v>
      </c>
      <c r="F906" s="63">
        <v>9.9999999999999995E-7</v>
      </c>
      <c r="G906" s="63" t="s">
        <v>24</v>
      </c>
      <c r="H906" s="63" t="s">
        <v>22</v>
      </c>
      <c r="I906" s="63">
        <v>1E-3</v>
      </c>
      <c r="J906" s="63">
        <v>0.02</v>
      </c>
      <c r="K906" s="63" t="s">
        <v>21</v>
      </c>
      <c r="L906" s="63">
        <v>25</v>
      </c>
      <c r="M906" s="63">
        <v>4600</v>
      </c>
      <c r="N906" s="63">
        <v>23.097000000000001</v>
      </c>
      <c r="O906" s="63">
        <v>4618.8</v>
      </c>
    </row>
    <row r="907" spans="2:15" x14ac:dyDescent="0.25">
      <c r="B907" s="63" t="str">
        <f t="shared" si="14"/>
        <v>ACA0.000010.010.001</v>
      </c>
      <c r="C907" s="63" t="s">
        <v>103</v>
      </c>
      <c r="D907" s="63">
        <v>0.01</v>
      </c>
      <c r="E907" s="63">
        <v>0.1</v>
      </c>
      <c r="F907" s="63">
        <v>1.0000000000000001E-5</v>
      </c>
      <c r="G907" s="63" t="s">
        <v>24</v>
      </c>
      <c r="H907" s="63" t="s">
        <v>22</v>
      </c>
      <c r="I907" s="63">
        <v>1E-3</v>
      </c>
      <c r="J907" s="63">
        <v>0.02</v>
      </c>
      <c r="K907" s="63" t="s">
        <v>21</v>
      </c>
      <c r="L907" s="63">
        <v>25</v>
      </c>
      <c r="M907" s="63">
        <v>4600.2</v>
      </c>
      <c r="N907" s="63">
        <v>23.361000000000001</v>
      </c>
      <c r="O907" s="63">
        <v>4616.5</v>
      </c>
    </row>
    <row r="908" spans="2:15" x14ac:dyDescent="0.25">
      <c r="B908" s="63" t="str">
        <f t="shared" si="14"/>
        <v>ACA0.00010.010.001</v>
      </c>
      <c r="C908" s="63" t="s">
        <v>103</v>
      </c>
      <c r="D908" s="63">
        <v>0.01</v>
      </c>
      <c r="E908" s="63">
        <v>0.1</v>
      </c>
      <c r="F908" s="63">
        <v>1E-4</v>
      </c>
      <c r="G908" s="63" t="s">
        <v>24</v>
      </c>
      <c r="H908" s="63" t="s">
        <v>22</v>
      </c>
      <c r="I908" s="63">
        <v>1E-3</v>
      </c>
      <c r="J908" s="63">
        <v>0.02</v>
      </c>
      <c r="K908" s="63" t="s">
        <v>21</v>
      </c>
      <c r="L908" s="63">
        <v>45.970999999999997</v>
      </c>
      <c r="M908" s="63">
        <v>4424.5999999999995</v>
      </c>
      <c r="N908" s="63">
        <v>45.945999999999998</v>
      </c>
      <c r="O908" s="63">
        <v>4424.5999999999995</v>
      </c>
    </row>
    <row r="909" spans="2:15" x14ac:dyDescent="0.25">
      <c r="B909" s="63" t="str">
        <f t="shared" si="14"/>
        <v>ACA0.0010.010.001</v>
      </c>
      <c r="C909" s="63" t="s">
        <v>103</v>
      </c>
      <c r="D909" s="63">
        <v>0.01</v>
      </c>
      <c r="E909" s="63">
        <v>0.1</v>
      </c>
      <c r="F909" s="63">
        <v>1E-3</v>
      </c>
      <c r="G909" s="63" t="s">
        <v>24</v>
      </c>
      <c r="H909" s="63" t="s">
        <v>22</v>
      </c>
      <c r="I909" s="63">
        <v>1E-3</v>
      </c>
      <c r="J909" s="63">
        <v>0.02</v>
      </c>
      <c r="K909" s="63" t="s">
        <v>21</v>
      </c>
      <c r="L909" s="63">
        <v>562.35</v>
      </c>
      <c r="M909" s="63">
        <v>1917.4</v>
      </c>
      <c r="N909" s="63">
        <v>562.33000000000004</v>
      </c>
      <c r="O909" s="63">
        <v>1917</v>
      </c>
    </row>
    <row r="910" spans="2:15" x14ac:dyDescent="0.25">
      <c r="B910" s="63" t="str">
        <f t="shared" si="14"/>
        <v>ACA0.010.010.001</v>
      </c>
      <c r="C910" s="63" t="s">
        <v>103</v>
      </c>
      <c r="D910" s="63">
        <v>0.01</v>
      </c>
      <c r="E910" s="63">
        <v>0.1</v>
      </c>
      <c r="F910" s="63">
        <v>0.01</v>
      </c>
      <c r="G910" s="63" t="s">
        <v>24</v>
      </c>
      <c r="H910" s="63" t="s">
        <v>22</v>
      </c>
      <c r="I910" s="63">
        <v>1E-3</v>
      </c>
      <c r="J910" s="63">
        <v>0.02</v>
      </c>
      <c r="K910" s="63" t="s">
        <v>21</v>
      </c>
      <c r="L910" s="63">
        <v>5771.8</v>
      </c>
      <c r="M910" s="63">
        <v>221.62</v>
      </c>
      <c r="N910" s="63">
        <v>5771.8</v>
      </c>
      <c r="O910" s="63">
        <v>221.37</v>
      </c>
    </row>
    <row r="911" spans="2:15" x14ac:dyDescent="0.25">
      <c r="B911" s="63" t="str">
        <f t="shared" si="14"/>
        <v>ACA0.0000010.010.02</v>
      </c>
      <c r="C911" s="63" t="s">
        <v>103</v>
      </c>
      <c r="D911" s="63">
        <v>0.01</v>
      </c>
      <c r="E911" s="63">
        <v>0.1</v>
      </c>
      <c r="F911" s="63">
        <v>9.9999999999999995E-7</v>
      </c>
      <c r="G911" s="63" t="s">
        <v>24</v>
      </c>
      <c r="H911" s="63" t="s">
        <v>22</v>
      </c>
      <c r="I911" s="63">
        <v>0.02</v>
      </c>
      <c r="J911" s="63">
        <v>4.4999999999999998E-2</v>
      </c>
      <c r="K911" s="63" t="s">
        <v>21</v>
      </c>
      <c r="L911" s="63">
        <v>27</v>
      </c>
      <c r="M911" s="63">
        <v>1700</v>
      </c>
      <c r="N911" s="63">
        <v>23.100999999999999</v>
      </c>
      <c r="O911" s="63">
        <v>1732</v>
      </c>
    </row>
    <row r="912" spans="2:15" x14ac:dyDescent="0.25">
      <c r="B912" s="63" t="str">
        <f t="shared" si="14"/>
        <v>ACA0.000010.010.02</v>
      </c>
      <c r="C912" s="63" t="s">
        <v>103</v>
      </c>
      <c r="D912" s="63">
        <v>0.01</v>
      </c>
      <c r="E912" s="63">
        <v>0.1</v>
      </c>
      <c r="F912" s="63">
        <v>1.0000000000000001E-5</v>
      </c>
      <c r="G912" s="63" t="s">
        <v>24</v>
      </c>
      <c r="H912" s="63" t="s">
        <v>22</v>
      </c>
      <c r="I912" s="63">
        <v>0.02</v>
      </c>
      <c r="J912" s="63">
        <v>4.4999999999999998E-2</v>
      </c>
      <c r="K912" s="63" t="s">
        <v>21</v>
      </c>
      <c r="L912" s="63">
        <v>27</v>
      </c>
      <c r="M912" s="63">
        <v>1700</v>
      </c>
      <c r="N912" s="63">
        <v>23.548000000000002</v>
      </c>
      <c r="O912" s="63">
        <v>1728.3999999999999</v>
      </c>
    </row>
    <row r="913" spans="2:15" x14ac:dyDescent="0.25">
      <c r="B913" s="63" t="str">
        <f t="shared" si="14"/>
        <v>ACA0.00010.010.02</v>
      </c>
      <c r="C913" s="63" t="s">
        <v>103</v>
      </c>
      <c r="D913" s="63">
        <v>0.01</v>
      </c>
      <c r="E913" s="63">
        <v>0.1</v>
      </c>
      <c r="F913" s="63">
        <v>1E-4</v>
      </c>
      <c r="G913" s="63" t="s">
        <v>24</v>
      </c>
      <c r="H913" s="63" t="s">
        <v>22</v>
      </c>
      <c r="I913" s="63">
        <v>0.02</v>
      </c>
      <c r="J913" s="63">
        <v>4.4999999999999998E-2</v>
      </c>
      <c r="K913" s="63" t="s">
        <v>21</v>
      </c>
      <c r="L913" s="63">
        <v>55.607999999999997</v>
      </c>
      <c r="M913" s="63">
        <v>1490.6999999999998</v>
      </c>
      <c r="N913" s="63">
        <v>55.577999999999996</v>
      </c>
      <c r="O913" s="63">
        <v>1490.5</v>
      </c>
    </row>
    <row r="914" spans="2:15" x14ac:dyDescent="0.25">
      <c r="B914" s="63" t="str">
        <f t="shared" si="14"/>
        <v>ACA0.0010.010.02</v>
      </c>
      <c r="C914" s="63" t="s">
        <v>103</v>
      </c>
      <c r="D914" s="63">
        <v>0.01</v>
      </c>
      <c r="E914" s="63">
        <v>0.1</v>
      </c>
      <c r="F914" s="63">
        <v>1E-3</v>
      </c>
      <c r="G914" s="63" t="s">
        <v>24</v>
      </c>
      <c r="H914" s="63" t="s">
        <v>22</v>
      </c>
      <c r="I914" s="63">
        <v>0.02</v>
      </c>
      <c r="J914" s="63">
        <v>4.4999999999999998E-2</v>
      </c>
      <c r="K914" s="63" t="s">
        <v>21</v>
      </c>
      <c r="L914" s="63">
        <v>575.33000000000004</v>
      </c>
      <c r="M914" s="63">
        <v>345.69</v>
      </c>
      <c r="N914" s="63">
        <v>575.31999999999994</v>
      </c>
      <c r="O914" s="63">
        <v>345.1</v>
      </c>
    </row>
    <row r="915" spans="2:15" x14ac:dyDescent="0.25">
      <c r="B915" s="63" t="str">
        <f t="shared" si="14"/>
        <v>ACA0.010.010.02</v>
      </c>
      <c r="C915" s="63" t="s">
        <v>103</v>
      </c>
      <c r="D915" s="63">
        <v>0.01</v>
      </c>
      <c r="E915" s="63">
        <v>0.1</v>
      </c>
      <c r="F915" s="63">
        <v>0.01</v>
      </c>
      <c r="G915" s="63" t="s">
        <v>24</v>
      </c>
      <c r="H915" s="63" t="s">
        <v>22</v>
      </c>
      <c r="I915" s="63">
        <v>0.02</v>
      </c>
      <c r="J915" s="63">
        <v>4.4999999999999998E-2</v>
      </c>
      <c r="K915" s="63" t="s">
        <v>21</v>
      </c>
      <c r="L915" s="63">
        <v>5773.3</v>
      </c>
      <c r="M915" s="63">
        <v>35.811</v>
      </c>
      <c r="N915" s="63">
        <v>5773.3</v>
      </c>
      <c r="O915" s="63">
        <v>35.56</v>
      </c>
    </row>
    <row r="916" spans="2:15" x14ac:dyDescent="0.25">
      <c r="B916" s="63" t="str">
        <f t="shared" si="14"/>
        <v>ACA0.0000010.010.045</v>
      </c>
      <c r="C916" s="63" t="s">
        <v>103</v>
      </c>
      <c r="D916" s="63">
        <v>0.01</v>
      </c>
      <c r="E916" s="63">
        <v>0.1</v>
      </c>
      <c r="F916" s="63">
        <v>9.9999999999999995E-7</v>
      </c>
      <c r="G916" s="63" t="s">
        <v>24</v>
      </c>
      <c r="H916" s="63" t="s">
        <v>22</v>
      </c>
      <c r="I916" s="63">
        <v>4.4999999999999998E-2</v>
      </c>
      <c r="J916" s="63">
        <v>0.1</v>
      </c>
      <c r="K916" s="63" t="s">
        <v>21</v>
      </c>
      <c r="L916" s="63">
        <v>24</v>
      </c>
      <c r="M916" s="63">
        <v>690</v>
      </c>
      <c r="N916" s="63">
        <v>23.100999999999999</v>
      </c>
      <c r="O916" s="63">
        <v>692.82999999999993</v>
      </c>
    </row>
    <row r="917" spans="2:15" x14ac:dyDescent="0.25">
      <c r="B917" s="63" t="str">
        <f t="shared" si="14"/>
        <v>ACA0.000010.010.045</v>
      </c>
      <c r="C917" s="63" t="s">
        <v>103</v>
      </c>
      <c r="D917" s="63">
        <v>0.01</v>
      </c>
      <c r="E917" s="63">
        <v>0.1</v>
      </c>
      <c r="F917" s="63">
        <v>1.0000000000000001E-5</v>
      </c>
      <c r="G917" s="63" t="s">
        <v>24</v>
      </c>
      <c r="H917" s="63" t="s">
        <v>22</v>
      </c>
      <c r="I917" s="63">
        <v>4.4999999999999998E-2</v>
      </c>
      <c r="J917" s="63">
        <v>0.1</v>
      </c>
      <c r="K917" s="63" t="s">
        <v>21</v>
      </c>
      <c r="L917" s="63">
        <v>24</v>
      </c>
      <c r="M917" s="63">
        <v>690</v>
      </c>
      <c r="N917" s="63">
        <v>23.69</v>
      </c>
      <c r="O917" s="63">
        <v>688.78</v>
      </c>
    </row>
    <row r="918" spans="2:15" x14ac:dyDescent="0.25">
      <c r="B918" s="63" t="str">
        <f t="shared" si="14"/>
        <v>ACA0.00010.010.045</v>
      </c>
      <c r="C918" s="63" t="s">
        <v>103</v>
      </c>
      <c r="D918" s="63">
        <v>0.01</v>
      </c>
      <c r="E918" s="63">
        <v>0.1</v>
      </c>
      <c r="F918" s="63">
        <v>1E-4</v>
      </c>
      <c r="G918" s="63" t="s">
        <v>24</v>
      </c>
      <c r="H918" s="63" t="s">
        <v>22</v>
      </c>
      <c r="I918" s="63">
        <v>4.4999999999999998E-2</v>
      </c>
      <c r="J918" s="63">
        <v>0.1</v>
      </c>
      <c r="K918" s="63" t="s">
        <v>21</v>
      </c>
      <c r="L918" s="63">
        <v>60.234999999999999</v>
      </c>
      <c r="M918" s="63">
        <v>488.21999999999997</v>
      </c>
      <c r="N918" s="63">
        <v>60.207999999999998</v>
      </c>
      <c r="O918" s="63">
        <v>487.53999999999996</v>
      </c>
    </row>
    <row r="919" spans="2:15" x14ac:dyDescent="0.25">
      <c r="B919" s="63" t="str">
        <f t="shared" si="14"/>
        <v>ACA0.0010.010.045</v>
      </c>
      <c r="C919" s="63" t="s">
        <v>103</v>
      </c>
      <c r="D919" s="63">
        <v>0.01</v>
      </c>
      <c r="E919" s="63">
        <v>0.1</v>
      </c>
      <c r="F919" s="63">
        <v>1E-3</v>
      </c>
      <c r="G919" s="63" t="s">
        <v>24</v>
      </c>
      <c r="H919" s="63" t="s">
        <v>22</v>
      </c>
      <c r="I919" s="63">
        <v>4.4999999999999998E-2</v>
      </c>
      <c r="J919" s="63">
        <v>0.1</v>
      </c>
      <c r="K919" s="63" t="s">
        <v>21</v>
      </c>
      <c r="L919" s="63">
        <v>577.41999999999996</v>
      </c>
      <c r="M919" s="63">
        <v>73.707999999999998</v>
      </c>
      <c r="N919" s="63">
        <v>577.41</v>
      </c>
      <c r="O919" s="63">
        <v>73.087999999999994</v>
      </c>
    </row>
    <row r="920" spans="2:15" x14ac:dyDescent="0.25">
      <c r="B920" s="63" t="str">
        <f t="shared" si="14"/>
        <v>ACA0.010.010.045</v>
      </c>
      <c r="C920" s="63" t="s">
        <v>103</v>
      </c>
      <c r="D920" s="63">
        <v>0.01</v>
      </c>
      <c r="E920" s="63">
        <v>0.1</v>
      </c>
      <c r="F920" s="63">
        <v>0.01</v>
      </c>
      <c r="G920" s="63" t="s">
        <v>24</v>
      </c>
      <c r="H920" s="63" t="s">
        <v>22</v>
      </c>
      <c r="I920" s="63">
        <v>4.4999999999999998E-2</v>
      </c>
      <c r="J920" s="63">
        <v>0.1</v>
      </c>
      <c r="K920" s="63" t="s">
        <v>21</v>
      </c>
      <c r="L920" s="63">
        <v>5773.6</v>
      </c>
      <c r="M920" s="63">
        <v>7.6591000000000005</v>
      </c>
      <c r="N920" s="63">
        <v>5773.6</v>
      </c>
      <c r="O920" s="63">
        <v>7.4070999999999998</v>
      </c>
    </row>
    <row r="921" spans="2:15" x14ac:dyDescent="0.25">
      <c r="B921" s="63" t="str">
        <f t="shared" si="14"/>
        <v>ACA0.0000010.010.1</v>
      </c>
      <c r="C921" s="63" t="s">
        <v>103</v>
      </c>
      <c r="D921" s="63">
        <v>0.01</v>
      </c>
      <c r="E921" s="63">
        <v>0.1</v>
      </c>
      <c r="F921" s="63">
        <v>9.9999999999999995E-7</v>
      </c>
      <c r="G921" s="63" t="s">
        <v>24</v>
      </c>
      <c r="H921" s="63" t="s">
        <v>22</v>
      </c>
      <c r="I921" s="63">
        <v>0.1</v>
      </c>
      <c r="J921" s="63">
        <v>5</v>
      </c>
      <c r="K921" s="63" t="s">
        <v>21</v>
      </c>
      <c r="L921" s="63">
        <v>24</v>
      </c>
      <c r="M921" s="63">
        <v>350</v>
      </c>
      <c r="N921" s="63">
        <v>23.062000000000001</v>
      </c>
      <c r="O921" s="63">
        <v>351.38000000000005</v>
      </c>
    </row>
    <row r="922" spans="2:15" x14ac:dyDescent="0.25">
      <c r="B922" s="63" t="str">
        <f t="shared" si="14"/>
        <v>ACA0.000010.010.1</v>
      </c>
      <c r="C922" s="63" t="s">
        <v>103</v>
      </c>
      <c r="D922" s="63">
        <v>0.01</v>
      </c>
      <c r="E922" s="63">
        <v>0.1</v>
      </c>
      <c r="F922" s="63">
        <v>1.0000000000000001E-5</v>
      </c>
      <c r="G922" s="63" t="s">
        <v>24</v>
      </c>
      <c r="H922" s="63" t="s">
        <v>22</v>
      </c>
      <c r="I922" s="63">
        <v>0.1</v>
      </c>
      <c r="J922" s="63">
        <v>5</v>
      </c>
      <c r="K922" s="63" t="s">
        <v>21</v>
      </c>
      <c r="L922" s="63">
        <v>24</v>
      </c>
      <c r="M922" s="63">
        <v>350</v>
      </c>
      <c r="N922" s="63">
        <v>23.716000000000001</v>
      </c>
      <c r="O922" s="63">
        <v>347.76</v>
      </c>
    </row>
    <row r="923" spans="2:15" x14ac:dyDescent="0.25">
      <c r="B923" s="63" t="str">
        <f t="shared" si="14"/>
        <v>ACA0.00010.010.1</v>
      </c>
      <c r="C923" s="63" t="s">
        <v>103</v>
      </c>
      <c r="D923" s="63">
        <v>0.01</v>
      </c>
      <c r="E923" s="63">
        <v>0.1</v>
      </c>
      <c r="F923" s="63">
        <v>1E-4</v>
      </c>
      <c r="G923" s="63" t="s">
        <v>24</v>
      </c>
      <c r="H923" s="63" t="s">
        <v>22</v>
      </c>
      <c r="I923" s="63">
        <v>0.1</v>
      </c>
      <c r="J923" s="63">
        <v>5</v>
      </c>
      <c r="K923" s="63" t="s">
        <v>21</v>
      </c>
      <c r="L923" s="63">
        <v>61.538999999999994</v>
      </c>
      <c r="M923" s="63">
        <v>205.95</v>
      </c>
      <c r="N923" s="63">
        <v>61.515000000000001</v>
      </c>
      <c r="O923" s="63">
        <v>204.93</v>
      </c>
    </row>
    <row r="924" spans="2:15" x14ac:dyDescent="0.25">
      <c r="B924" s="63" t="str">
        <f t="shared" si="14"/>
        <v>ACA0.0010.010.1</v>
      </c>
      <c r="C924" s="63" t="s">
        <v>103</v>
      </c>
      <c r="D924" s="63">
        <v>0.01</v>
      </c>
      <c r="E924" s="63">
        <v>0.1</v>
      </c>
      <c r="F924" s="63">
        <v>1E-3</v>
      </c>
      <c r="G924" s="63" t="s">
        <v>24</v>
      </c>
      <c r="H924" s="63" t="s">
        <v>22</v>
      </c>
      <c r="I924" s="63">
        <v>0.1</v>
      </c>
      <c r="J924" s="63">
        <v>5</v>
      </c>
      <c r="K924" s="63" t="s">
        <v>21</v>
      </c>
      <c r="L924" s="63">
        <v>577.72</v>
      </c>
      <c r="M924" s="63">
        <v>26.5</v>
      </c>
      <c r="N924" s="63">
        <v>577.71</v>
      </c>
      <c r="O924" s="63">
        <v>25.873000000000001</v>
      </c>
    </row>
    <row r="925" spans="2:15" x14ac:dyDescent="0.25">
      <c r="B925" s="63" t="str">
        <f t="shared" si="14"/>
        <v>ACA0.010.010.1</v>
      </c>
      <c r="C925" s="63" t="s">
        <v>103</v>
      </c>
      <c r="D925" s="63">
        <v>0.01</v>
      </c>
      <c r="E925" s="63">
        <v>0.1</v>
      </c>
      <c r="F925" s="63">
        <v>0.01</v>
      </c>
      <c r="G925" s="63" t="s">
        <v>24</v>
      </c>
      <c r="H925" s="63" t="s">
        <v>22</v>
      </c>
      <c r="I925" s="63">
        <v>0.1</v>
      </c>
      <c r="J925" s="63">
        <v>5</v>
      </c>
      <c r="K925" s="63" t="s">
        <v>21</v>
      </c>
      <c r="L925" s="63">
        <v>5773.6</v>
      </c>
      <c r="M925" s="63">
        <v>2.8946000000000001</v>
      </c>
      <c r="N925" s="63">
        <v>5773.6</v>
      </c>
      <c r="O925" s="63">
        <v>2.6425000000000001</v>
      </c>
    </row>
    <row r="926" spans="2:15" x14ac:dyDescent="0.25">
      <c r="B926" s="63" t="str">
        <f t="shared" si="14"/>
        <v>ACA0.0000010.015</v>
      </c>
      <c r="C926" s="63" t="s">
        <v>103</v>
      </c>
      <c r="D926" s="63">
        <v>0.01</v>
      </c>
      <c r="E926" s="63">
        <v>0.1</v>
      </c>
      <c r="F926" s="63">
        <v>9.9999999999999995E-7</v>
      </c>
      <c r="G926" s="63" t="s">
        <v>24</v>
      </c>
      <c r="H926" s="63" t="s">
        <v>22</v>
      </c>
      <c r="I926" s="63">
        <v>5</v>
      </c>
      <c r="J926" s="63">
        <v>20</v>
      </c>
      <c r="K926" s="63" t="s">
        <v>21</v>
      </c>
      <c r="L926" s="63">
        <v>24</v>
      </c>
      <c r="M926" s="63">
        <v>700</v>
      </c>
      <c r="N926" s="63">
        <v>23.045000000000002</v>
      </c>
      <c r="O926" s="63">
        <v>700.7</v>
      </c>
    </row>
    <row r="927" spans="2:15" x14ac:dyDescent="0.25">
      <c r="B927" s="63" t="str">
        <f t="shared" ref="B927:B990" si="15">CONCATENATE(C927,F927,D927,I927)</f>
        <v>ACA0.000010.015</v>
      </c>
      <c r="C927" s="63" t="s">
        <v>103</v>
      </c>
      <c r="D927" s="63">
        <v>0.01</v>
      </c>
      <c r="E927" s="63">
        <v>0.1</v>
      </c>
      <c r="F927" s="63">
        <v>1.0000000000000001E-5</v>
      </c>
      <c r="G927" s="63" t="s">
        <v>24</v>
      </c>
      <c r="H927" s="63" t="s">
        <v>22</v>
      </c>
      <c r="I927" s="63">
        <v>5</v>
      </c>
      <c r="J927" s="63">
        <v>20</v>
      </c>
      <c r="K927" s="63" t="s">
        <v>21</v>
      </c>
      <c r="L927" s="63">
        <v>24</v>
      </c>
      <c r="M927" s="63">
        <v>700</v>
      </c>
      <c r="N927" s="63">
        <v>23.633000000000003</v>
      </c>
      <c r="O927" s="63">
        <v>696.65</v>
      </c>
    </row>
    <row r="928" spans="2:15" x14ac:dyDescent="0.25">
      <c r="B928" s="63" t="str">
        <f t="shared" si="15"/>
        <v>ACA0.00010.015</v>
      </c>
      <c r="C928" s="63" t="s">
        <v>103</v>
      </c>
      <c r="D928" s="63">
        <v>0.01</v>
      </c>
      <c r="E928" s="63">
        <v>0.1</v>
      </c>
      <c r="F928" s="63">
        <v>1E-4</v>
      </c>
      <c r="G928" s="63" t="s">
        <v>24</v>
      </c>
      <c r="H928" s="63" t="s">
        <v>22</v>
      </c>
      <c r="I928" s="63">
        <v>5</v>
      </c>
      <c r="J928" s="63">
        <v>20</v>
      </c>
      <c r="K928" s="63" t="s">
        <v>21</v>
      </c>
      <c r="L928" s="63">
        <v>60.177999999999997</v>
      </c>
      <c r="M928" s="63">
        <v>495</v>
      </c>
      <c r="N928" s="63">
        <v>60.150999999999996</v>
      </c>
      <c r="O928" s="63">
        <v>494.32</v>
      </c>
    </row>
    <row r="929" spans="2:15" x14ac:dyDescent="0.25">
      <c r="B929" s="63" t="str">
        <f t="shared" si="15"/>
        <v>ACA0.0010.015</v>
      </c>
      <c r="C929" s="63" t="s">
        <v>103</v>
      </c>
      <c r="D929" s="63">
        <v>0.01</v>
      </c>
      <c r="E929" s="63">
        <v>0.1</v>
      </c>
      <c r="F929" s="63">
        <v>1E-3</v>
      </c>
      <c r="G929" s="63" t="s">
        <v>24</v>
      </c>
      <c r="H929" s="63" t="s">
        <v>22</v>
      </c>
      <c r="I929" s="63">
        <v>5</v>
      </c>
      <c r="J929" s="63">
        <v>20</v>
      </c>
      <c r="K929" s="63" t="s">
        <v>21</v>
      </c>
      <c r="L929" s="63">
        <v>577.41</v>
      </c>
      <c r="M929" s="63">
        <v>74.983999999999995</v>
      </c>
      <c r="N929" s="63">
        <v>577.4</v>
      </c>
      <c r="O929" s="63">
        <v>74.364000000000004</v>
      </c>
    </row>
    <row r="930" spans="2:15" x14ac:dyDescent="0.25">
      <c r="B930" s="63" t="str">
        <f t="shared" si="15"/>
        <v>ACA0.010.015</v>
      </c>
      <c r="C930" s="63" t="s">
        <v>103</v>
      </c>
      <c r="D930" s="63">
        <v>0.01</v>
      </c>
      <c r="E930" s="63">
        <v>0.1</v>
      </c>
      <c r="F930" s="63">
        <v>0.01</v>
      </c>
      <c r="G930" s="63" t="s">
        <v>24</v>
      </c>
      <c r="H930" s="63" t="s">
        <v>22</v>
      </c>
      <c r="I930" s="63">
        <v>5</v>
      </c>
      <c r="J930" s="63">
        <v>20</v>
      </c>
      <c r="K930" s="63" t="s">
        <v>21</v>
      </c>
      <c r="L930" s="63">
        <v>5773.6</v>
      </c>
      <c r="M930" s="63">
        <v>7.7884000000000002</v>
      </c>
      <c r="N930" s="63">
        <v>5773.6</v>
      </c>
      <c r="O930" s="63">
        <v>7.5362999999999998</v>
      </c>
    </row>
    <row r="931" spans="2:15" x14ac:dyDescent="0.25">
      <c r="B931" s="63" t="str">
        <f t="shared" si="15"/>
        <v>ACA0.0000010.0120</v>
      </c>
      <c r="C931" s="63" t="s">
        <v>103</v>
      </c>
      <c r="D931" s="63">
        <v>0.01</v>
      </c>
      <c r="E931" s="63">
        <v>0.1</v>
      </c>
      <c r="F931" s="63">
        <v>9.9999999999999995E-7</v>
      </c>
      <c r="G931" s="63" t="s">
        <v>24</v>
      </c>
      <c r="H931" s="63" t="s">
        <v>22</v>
      </c>
      <c r="I931" s="63">
        <v>20</v>
      </c>
      <c r="J931" s="63">
        <v>50</v>
      </c>
      <c r="K931" s="63" t="s">
        <v>21</v>
      </c>
      <c r="L931" s="63">
        <v>47</v>
      </c>
      <c r="M931" s="63">
        <v>4700</v>
      </c>
      <c r="N931" s="63">
        <v>46.031999999999996</v>
      </c>
      <c r="O931" s="63">
        <v>4653.9000000000005</v>
      </c>
    </row>
    <row r="932" spans="2:15" x14ac:dyDescent="0.25">
      <c r="B932" s="63" t="str">
        <f t="shared" si="15"/>
        <v>ACA0.000010.0120</v>
      </c>
      <c r="C932" s="63" t="s">
        <v>103</v>
      </c>
      <c r="D932" s="63">
        <v>0.01</v>
      </c>
      <c r="E932" s="63">
        <v>0.1</v>
      </c>
      <c r="F932" s="63">
        <v>1.0000000000000001E-5</v>
      </c>
      <c r="G932" s="63" t="s">
        <v>24</v>
      </c>
      <c r="H932" s="63" t="s">
        <v>22</v>
      </c>
      <c r="I932" s="63">
        <v>20</v>
      </c>
      <c r="J932" s="63">
        <v>50</v>
      </c>
      <c r="K932" s="63" t="s">
        <v>21</v>
      </c>
      <c r="L932" s="63">
        <v>47</v>
      </c>
      <c r="M932" s="63">
        <v>4700</v>
      </c>
      <c r="N932" s="63">
        <v>46.228999999999999</v>
      </c>
      <c r="O932" s="63">
        <v>4652.3</v>
      </c>
    </row>
    <row r="933" spans="2:15" x14ac:dyDescent="0.25">
      <c r="B933" s="63" t="str">
        <f t="shared" si="15"/>
        <v>ACA0.00010.0120</v>
      </c>
      <c r="C933" s="63" t="s">
        <v>103</v>
      </c>
      <c r="D933" s="63">
        <v>0.01</v>
      </c>
      <c r="E933" s="63">
        <v>0.1</v>
      </c>
      <c r="F933" s="63">
        <v>1E-4</v>
      </c>
      <c r="G933" s="63" t="s">
        <v>24</v>
      </c>
      <c r="H933" s="63" t="s">
        <v>22</v>
      </c>
      <c r="I933" s="63">
        <v>20</v>
      </c>
      <c r="J933" s="63">
        <v>50</v>
      </c>
      <c r="K933" s="63" t="s">
        <v>21</v>
      </c>
      <c r="L933" s="63">
        <v>63.903999999999996</v>
      </c>
      <c r="M933" s="63">
        <v>4531</v>
      </c>
      <c r="N933" s="63">
        <v>64.059000000000012</v>
      </c>
      <c r="O933" s="63">
        <v>4506.3</v>
      </c>
    </row>
    <row r="934" spans="2:15" x14ac:dyDescent="0.25">
      <c r="B934" s="63" t="str">
        <f t="shared" si="15"/>
        <v>ACA0.0010.0120</v>
      </c>
      <c r="C934" s="63" t="s">
        <v>103</v>
      </c>
      <c r="D934" s="63">
        <v>0.01</v>
      </c>
      <c r="E934" s="63">
        <v>0.1</v>
      </c>
      <c r="F934" s="63">
        <v>1E-3</v>
      </c>
      <c r="G934" s="63" t="s">
        <v>24</v>
      </c>
      <c r="H934" s="63" t="s">
        <v>22</v>
      </c>
      <c r="I934" s="63">
        <v>20</v>
      </c>
      <c r="J934" s="63">
        <v>50</v>
      </c>
      <c r="K934" s="63" t="s">
        <v>21</v>
      </c>
      <c r="L934" s="63">
        <v>564.06999999999994</v>
      </c>
      <c r="M934" s="63">
        <v>2074.8000000000002</v>
      </c>
      <c r="N934" s="63">
        <v>564.01</v>
      </c>
      <c r="O934" s="63">
        <v>2073.3000000000002</v>
      </c>
    </row>
    <row r="935" spans="2:15" x14ac:dyDescent="0.25">
      <c r="B935" s="63" t="str">
        <f t="shared" si="15"/>
        <v>ACA0.010.0120</v>
      </c>
      <c r="C935" s="63" t="s">
        <v>103</v>
      </c>
      <c r="D935" s="63">
        <v>0.01</v>
      </c>
      <c r="E935" s="63">
        <v>0.1</v>
      </c>
      <c r="F935" s="63">
        <v>0.01</v>
      </c>
      <c r="G935" s="63" t="s">
        <v>24</v>
      </c>
      <c r="H935" s="63" t="s">
        <v>22</v>
      </c>
      <c r="I935" s="63">
        <v>20</v>
      </c>
      <c r="J935" s="63">
        <v>50</v>
      </c>
      <c r="K935" s="63" t="s">
        <v>21</v>
      </c>
      <c r="L935" s="63">
        <v>5771.9000000000005</v>
      </c>
      <c r="M935" s="63">
        <v>244.07999999999998</v>
      </c>
      <c r="N935" s="63">
        <v>5771.9000000000005</v>
      </c>
      <c r="O935" s="63">
        <v>243.17</v>
      </c>
    </row>
    <row r="936" spans="2:15" x14ac:dyDescent="0.25">
      <c r="B936" s="63" t="str">
        <f t="shared" si="15"/>
        <v>ACA0.0000010.0150</v>
      </c>
      <c r="C936" s="63" t="s">
        <v>103</v>
      </c>
      <c r="D936" s="63">
        <v>0.01</v>
      </c>
      <c r="E936" s="63">
        <v>0.1</v>
      </c>
      <c r="F936" s="63">
        <v>9.9999999999999995E-7</v>
      </c>
      <c r="G936" s="63" t="s">
        <v>24</v>
      </c>
      <c r="H936" s="63" t="s">
        <v>22</v>
      </c>
      <c r="I936" s="63">
        <v>50</v>
      </c>
      <c r="J936" s="63">
        <v>100</v>
      </c>
      <c r="K936" s="63" t="s">
        <v>21</v>
      </c>
      <c r="L936" s="63">
        <v>180</v>
      </c>
      <c r="M936" s="63">
        <v>6400</v>
      </c>
      <c r="N936" s="63">
        <v>172.74</v>
      </c>
      <c r="O936" s="63">
        <v>6420</v>
      </c>
    </row>
    <row r="937" spans="2:15" x14ac:dyDescent="0.25">
      <c r="B937" s="63" t="str">
        <f t="shared" si="15"/>
        <v>ACA0.000010.0150</v>
      </c>
      <c r="C937" s="63" t="s">
        <v>103</v>
      </c>
      <c r="D937" s="63">
        <v>0.01</v>
      </c>
      <c r="E937" s="63">
        <v>0.1</v>
      </c>
      <c r="F937" s="63">
        <v>1.0000000000000001E-5</v>
      </c>
      <c r="G937" s="63" t="s">
        <v>24</v>
      </c>
      <c r="H937" s="63" t="s">
        <v>22</v>
      </c>
      <c r="I937" s="63">
        <v>50</v>
      </c>
      <c r="J937" s="63">
        <v>100</v>
      </c>
      <c r="K937" s="63" t="s">
        <v>21</v>
      </c>
      <c r="L937" s="63">
        <v>180</v>
      </c>
      <c r="M937" s="63">
        <v>6400</v>
      </c>
      <c r="N937" s="63">
        <v>172.82999999999998</v>
      </c>
      <c r="O937" s="63">
        <v>6419.6</v>
      </c>
    </row>
    <row r="938" spans="2:15" x14ac:dyDescent="0.25">
      <c r="B938" s="63" t="str">
        <f t="shared" si="15"/>
        <v>ACA0.00010.0150</v>
      </c>
      <c r="C938" s="63" t="s">
        <v>103</v>
      </c>
      <c r="D938" s="63">
        <v>0.01</v>
      </c>
      <c r="E938" s="63">
        <v>0.1</v>
      </c>
      <c r="F938" s="63">
        <v>1E-4</v>
      </c>
      <c r="G938" s="63" t="s">
        <v>24</v>
      </c>
      <c r="H938" s="63" t="s">
        <v>22</v>
      </c>
      <c r="I938" s="63">
        <v>50</v>
      </c>
      <c r="J938" s="63">
        <v>100</v>
      </c>
      <c r="K938" s="63" t="s">
        <v>21</v>
      </c>
      <c r="L938" s="63">
        <v>180.17</v>
      </c>
      <c r="M938" s="63">
        <v>6398.4</v>
      </c>
      <c r="N938" s="63">
        <v>180.26</v>
      </c>
      <c r="O938" s="63">
        <v>6366.5</v>
      </c>
    </row>
    <row r="939" spans="2:15" x14ac:dyDescent="0.25">
      <c r="B939" s="63" t="str">
        <f t="shared" si="15"/>
        <v>ACA0.0010.0150</v>
      </c>
      <c r="C939" s="63" t="s">
        <v>103</v>
      </c>
      <c r="D939" s="63">
        <v>0.01</v>
      </c>
      <c r="E939" s="63">
        <v>0.1</v>
      </c>
      <c r="F939" s="63">
        <v>1E-3</v>
      </c>
      <c r="G939" s="63" t="s">
        <v>24</v>
      </c>
      <c r="H939" s="63" t="s">
        <v>22</v>
      </c>
      <c r="I939" s="63">
        <v>50</v>
      </c>
      <c r="J939" s="63">
        <v>100</v>
      </c>
      <c r="K939" s="63" t="s">
        <v>21</v>
      </c>
      <c r="L939" s="63">
        <v>582.70000000000005</v>
      </c>
      <c r="M939" s="63">
        <v>4181.6000000000004</v>
      </c>
      <c r="N939" s="63">
        <v>582.52</v>
      </c>
      <c r="O939" s="63">
        <v>4165</v>
      </c>
    </row>
    <row r="940" spans="2:15" x14ac:dyDescent="0.25">
      <c r="B940" s="63" t="str">
        <f t="shared" si="15"/>
        <v>ACA0.010.0150</v>
      </c>
      <c r="C940" s="63" t="s">
        <v>103</v>
      </c>
      <c r="D940" s="63">
        <v>0.01</v>
      </c>
      <c r="E940" s="63">
        <v>0.1</v>
      </c>
      <c r="F940" s="63">
        <v>0.01</v>
      </c>
      <c r="G940" s="63" t="s">
        <v>24</v>
      </c>
      <c r="H940" s="63" t="s">
        <v>22</v>
      </c>
      <c r="I940" s="63">
        <v>50</v>
      </c>
      <c r="J940" s="63">
        <v>100</v>
      </c>
      <c r="K940" s="63" t="s">
        <v>21</v>
      </c>
      <c r="L940" s="63">
        <v>5772.6</v>
      </c>
      <c r="M940" s="63">
        <v>597.02</v>
      </c>
      <c r="N940" s="63">
        <v>5772.6</v>
      </c>
      <c r="O940" s="63">
        <v>584.66</v>
      </c>
    </row>
    <row r="941" spans="2:15" x14ac:dyDescent="0.25">
      <c r="B941" s="63" t="str">
        <f t="shared" si="15"/>
        <v>ACA0.000010.10.001</v>
      </c>
      <c r="C941" s="63" t="s">
        <v>103</v>
      </c>
      <c r="D941" s="63">
        <v>0.1</v>
      </c>
      <c r="E941" s="63">
        <v>1</v>
      </c>
      <c r="F941" s="63">
        <v>1.0000000000000001E-5</v>
      </c>
      <c r="G941" s="63" t="s">
        <v>24</v>
      </c>
      <c r="H941" s="63" t="s">
        <v>23</v>
      </c>
      <c r="I941" s="63">
        <v>1E-3</v>
      </c>
      <c r="J941" s="63">
        <v>0.02</v>
      </c>
      <c r="K941" s="63" t="s">
        <v>21</v>
      </c>
      <c r="L941" s="63">
        <v>0.25</v>
      </c>
      <c r="M941" s="63">
        <v>4.5999999999999996</v>
      </c>
      <c r="N941" s="63">
        <v>0.23097000000000001</v>
      </c>
      <c r="O941" s="63">
        <v>4.6188000000000002</v>
      </c>
    </row>
    <row r="942" spans="2:15" x14ac:dyDescent="0.25">
      <c r="B942" s="63" t="str">
        <f t="shared" si="15"/>
        <v>ACA0.00010.10.001</v>
      </c>
      <c r="C942" s="63" t="s">
        <v>103</v>
      </c>
      <c r="D942" s="63">
        <v>0.1</v>
      </c>
      <c r="E942" s="63">
        <v>1</v>
      </c>
      <c r="F942" s="63">
        <v>1E-4</v>
      </c>
      <c r="G942" s="63" t="s">
        <v>24</v>
      </c>
      <c r="H942" s="63" t="s">
        <v>23</v>
      </c>
      <c r="I942" s="63">
        <v>1E-3</v>
      </c>
      <c r="J942" s="63">
        <v>0.02</v>
      </c>
      <c r="K942" s="63" t="s">
        <v>21</v>
      </c>
      <c r="L942" s="63">
        <v>0.25003999999999998</v>
      </c>
      <c r="M942" s="63">
        <v>4.6001000000000003</v>
      </c>
      <c r="N942" s="63">
        <v>0.2336</v>
      </c>
      <c r="O942" s="63">
        <v>4.6165000000000003</v>
      </c>
    </row>
    <row r="943" spans="2:15" x14ac:dyDescent="0.25">
      <c r="B943" s="63" t="str">
        <f t="shared" si="15"/>
        <v>ACA0.0010.10.001</v>
      </c>
      <c r="C943" s="63" t="s">
        <v>103</v>
      </c>
      <c r="D943" s="63">
        <v>0.1</v>
      </c>
      <c r="E943" s="63">
        <v>1</v>
      </c>
      <c r="F943" s="63">
        <v>1E-3</v>
      </c>
      <c r="G943" s="63" t="s">
        <v>24</v>
      </c>
      <c r="H943" s="63" t="s">
        <v>23</v>
      </c>
      <c r="I943" s="63">
        <v>1E-3</v>
      </c>
      <c r="J943" s="63">
        <v>0.02</v>
      </c>
      <c r="K943" s="63" t="s">
        <v>21</v>
      </c>
      <c r="L943" s="63">
        <v>0.45979999999999999</v>
      </c>
      <c r="M943" s="63">
        <v>4.4244000000000003</v>
      </c>
      <c r="N943" s="63">
        <v>0.45946999999999999</v>
      </c>
      <c r="O943" s="63">
        <v>4.4245999999999999</v>
      </c>
    </row>
    <row r="944" spans="2:15" x14ac:dyDescent="0.25">
      <c r="B944" s="63" t="str">
        <f t="shared" si="15"/>
        <v>ACA0.010.10.001</v>
      </c>
      <c r="C944" s="63" t="s">
        <v>103</v>
      </c>
      <c r="D944" s="63">
        <v>0.1</v>
      </c>
      <c r="E944" s="63">
        <v>1</v>
      </c>
      <c r="F944" s="63">
        <v>0.01</v>
      </c>
      <c r="G944" s="63" t="s">
        <v>24</v>
      </c>
      <c r="H944" s="63" t="s">
        <v>23</v>
      </c>
      <c r="I944" s="63">
        <v>1E-3</v>
      </c>
      <c r="J944" s="63">
        <v>0.02</v>
      </c>
      <c r="K944" s="63" t="s">
        <v>21</v>
      </c>
      <c r="L944" s="63">
        <v>5.6234999999999999</v>
      </c>
      <c r="M944" s="63">
        <v>1.9171</v>
      </c>
      <c r="N944" s="63">
        <v>5.6234000000000002</v>
      </c>
      <c r="O944" s="63">
        <v>1.9169</v>
      </c>
    </row>
    <row r="945" spans="2:15" x14ac:dyDescent="0.25">
      <c r="B945" s="63" t="str">
        <f t="shared" si="15"/>
        <v>ACA0.10.10.001</v>
      </c>
      <c r="C945" s="63" t="s">
        <v>103</v>
      </c>
      <c r="D945" s="63">
        <v>0.1</v>
      </c>
      <c r="E945" s="63">
        <v>1</v>
      </c>
      <c r="F945" s="63">
        <v>0.1</v>
      </c>
      <c r="G945" s="63" t="s">
        <v>24</v>
      </c>
      <c r="H945" s="63" t="s">
        <v>23</v>
      </c>
      <c r="I945" s="63">
        <v>1E-3</v>
      </c>
      <c r="J945" s="63">
        <v>0.02</v>
      </c>
      <c r="K945" s="63" t="s">
        <v>21</v>
      </c>
      <c r="L945" s="63">
        <v>57.717999999999996</v>
      </c>
      <c r="M945" s="63">
        <v>0.22147</v>
      </c>
      <c r="N945" s="63">
        <v>57.717999999999996</v>
      </c>
      <c r="O945" s="63">
        <v>0.22133999999999998</v>
      </c>
    </row>
    <row r="946" spans="2:15" x14ac:dyDescent="0.25">
      <c r="B946" s="63" t="str">
        <f t="shared" si="15"/>
        <v>ACA0.000010.10.02</v>
      </c>
      <c r="C946" s="63" t="s">
        <v>103</v>
      </c>
      <c r="D946" s="63">
        <v>0.1</v>
      </c>
      <c r="E946" s="63">
        <v>1</v>
      </c>
      <c r="F946" s="63">
        <v>1.0000000000000001E-5</v>
      </c>
      <c r="G946" s="63" t="s">
        <v>24</v>
      </c>
      <c r="H946" s="63" t="s">
        <v>23</v>
      </c>
      <c r="I946" s="63">
        <v>0.02</v>
      </c>
      <c r="J946" s="63">
        <v>4.4999999999999998E-2</v>
      </c>
      <c r="K946" s="63" t="s">
        <v>21</v>
      </c>
      <c r="L946" s="63">
        <v>0.28000000000000003</v>
      </c>
      <c r="M946" s="63">
        <v>1.8</v>
      </c>
      <c r="N946" s="63">
        <v>0.23099</v>
      </c>
      <c r="O946" s="63">
        <v>1.8474999999999999</v>
      </c>
    </row>
    <row r="947" spans="2:15" x14ac:dyDescent="0.25">
      <c r="B947" s="63" t="str">
        <f t="shared" si="15"/>
        <v>ACA0.00010.10.02</v>
      </c>
      <c r="C947" s="63" t="s">
        <v>103</v>
      </c>
      <c r="D947" s="63">
        <v>0.1</v>
      </c>
      <c r="E947" s="63">
        <v>1</v>
      </c>
      <c r="F947" s="63">
        <v>1E-4</v>
      </c>
      <c r="G947" s="63" t="s">
        <v>24</v>
      </c>
      <c r="H947" s="63" t="s">
        <v>23</v>
      </c>
      <c r="I947" s="63">
        <v>0.02</v>
      </c>
      <c r="J947" s="63">
        <v>4.4999999999999998E-2</v>
      </c>
      <c r="K947" s="63" t="s">
        <v>21</v>
      </c>
      <c r="L947" s="63">
        <v>0.28000000000000003</v>
      </c>
      <c r="M947" s="63">
        <v>1.8</v>
      </c>
      <c r="N947" s="63">
        <v>0.23533000000000001</v>
      </c>
      <c r="O947" s="63">
        <v>1.8439999999999999</v>
      </c>
    </row>
    <row r="948" spans="2:15" x14ac:dyDescent="0.25">
      <c r="B948" s="63" t="str">
        <f t="shared" si="15"/>
        <v>ACA0.0010.10.02</v>
      </c>
      <c r="C948" s="63" t="s">
        <v>103</v>
      </c>
      <c r="D948" s="63">
        <v>0.1</v>
      </c>
      <c r="E948" s="63">
        <v>1</v>
      </c>
      <c r="F948" s="63">
        <v>1E-3</v>
      </c>
      <c r="G948" s="63" t="s">
        <v>24</v>
      </c>
      <c r="H948" s="63" t="s">
        <v>23</v>
      </c>
      <c r="I948" s="63">
        <v>0.02</v>
      </c>
      <c r="J948" s="63">
        <v>4.4999999999999998E-2</v>
      </c>
      <c r="K948" s="63" t="s">
        <v>21</v>
      </c>
      <c r="L948" s="63">
        <v>0.55128999999999995</v>
      </c>
      <c r="M948" s="63">
        <v>1.6063000000000001</v>
      </c>
      <c r="N948" s="63">
        <v>0.55088999999999999</v>
      </c>
      <c r="O948" s="63">
        <v>1.6064000000000001</v>
      </c>
    </row>
    <row r="949" spans="2:15" x14ac:dyDescent="0.25">
      <c r="B949" s="63" t="str">
        <f t="shared" si="15"/>
        <v>ACA0.010.10.02</v>
      </c>
      <c r="C949" s="63" t="s">
        <v>103</v>
      </c>
      <c r="D949" s="63">
        <v>0.1</v>
      </c>
      <c r="E949" s="63">
        <v>1</v>
      </c>
      <c r="F949" s="63">
        <v>0.01</v>
      </c>
      <c r="G949" s="63" t="s">
        <v>24</v>
      </c>
      <c r="H949" s="63" t="s">
        <v>23</v>
      </c>
      <c r="I949" s="63">
        <v>0.02</v>
      </c>
      <c r="J949" s="63">
        <v>4.4999999999999998E-2</v>
      </c>
      <c r="K949" s="63" t="s">
        <v>21</v>
      </c>
      <c r="L949" s="63">
        <v>5.7500999999999998</v>
      </c>
      <c r="M949" s="63">
        <v>0.38681000000000004</v>
      </c>
      <c r="N949" s="63">
        <v>5.7498999999999993</v>
      </c>
      <c r="O949" s="63">
        <v>0.38651000000000002</v>
      </c>
    </row>
    <row r="950" spans="2:15" x14ac:dyDescent="0.25">
      <c r="B950" s="63" t="str">
        <f t="shared" si="15"/>
        <v>ACA0.10.10.02</v>
      </c>
      <c r="C950" s="63" t="s">
        <v>103</v>
      </c>
      <c r="D950" s="63">
        <v>0.1</v>
      </c>
      <c r="E950" s="63">
        <v>1</v>
      </c>
      <c r="F950" s="63">
        <v>0.1</v>
      </c>
      <c r="G950" s="63" t="s">
        <v>24</v>
      </c>
      <c r="H950" s="63" t="s">
        <v>23</v>
      </c>
      <c r="I950" s="63">
        <v>0.02</v>
      </c>
      <c r="J950" s="63">
        <v>4.4999999999999998E-2</v>
      </c>
      <c r="K950" s="63" t="s">
        <v>21</v>
      </c>
      <c r="L950" s="63">
        <v>57.732999999999997</v>
      </c>
      <c r="M950" s="63">
        <v>4.0059999999999998E-2</v>
      </c>
      <c r="N950" s="63">
        <v>57.732999999999997</v>
      </c>
      <c r="O950" s="63">
        <v>3.9926999999999997E-2</v>
      </c>
    </row>
    <row r="951" spans="2:15" x14ac:dyDescent="0.25">
      <c r="B951" s="63" t="str">
        <f t="shared" si="15"/>
        <v>ACA0.000010.10.045</v>
      </c>
      <c r="C951" s="63" t="s">
        <v>103</v>
      </c>
      <c r="D951" s="63">
        <v>0.1</v>
      </c>
      <c r="E951" s="63">
        <v>1</v>
      </c>
      <c r="F951" s="63">
        <v>1.0000000000000001E-5</v>
      </c>
      <c r="G951" s="63" t="s">
        <v>24</v>
      </c>
      <c r="H951" s="63" t="s">
        <v>23</v>
      </c>
      <c r="I951" s="63">
        <v>4.4999999999999998E-2</v>
      </c>
      <c r="J951" s="63">
        <v>0.1</v>
      </c>
      <c r="K951" s="63" t="s">
        <v>21</v>
      </c>
      <c r="L951" s="63">
        <v>0.34</v>
      </c>
      <c r="M951" s="63">
        <v>0.82</v>
      </c>
      <c r="N951" s="63">
        <v>0.23100000000000001</v>
      </c>
      <c r="O951" s="63">
        <v>0.92380999999999991</v>
      </c>
    </row>
    <row r="952" spans="2:15" x14ac:dyDescent="0.25">
      <c r="B952" s="63" t="str">
        <f t="shared" si="15"/>
        <v>ACA0.00010.10.045</v>
      </c>
      <c r="C952" s="63" t="s">
        <v>103</v>
      </c>
      <c r="D952" s="63">
        <v>0.1</v>
      </c>
      <c r="E952" s="63">
        <v>1</v>
      </c>
      <c r="F952" s="63">
        <v>1E-4</v>
      </c>
      <c r="G952" s="63" t="s">
        <v>24</v>
      </c>
      <c r="H952" s="63" t="s">
        <v>23</v>
      </c>
      <c r="I952" s="63">
        <v>4.4999999999999998E-2</v>
      </c>
      <c r="J952" s="63">
        <v>0.1</v>
      </c>
      <c r="K952" s="63" t="s">
        <v>21</v>
      </c>
      <c r="L952" s="63">
        <v>0.34</v>
      </c>
      <c r="M952" s="63">
        <v>0.82</v>
      </c>
      <c r="N952" s="63">
        <v>0.23651</v>
      </c>
      <c r="O952" s="63">
        <v>0.91976000000000002</v>
      </c>
    </row>
    <row r="953" spans="2:15" x14ac:dyDescent="0.25">
      <c r="B953" s="63" t="str">
        <f t="shared" si="15"/>
        <v>ACA0.0010.10.045</v>
      </c>
      <c r="C953" s="63" t="s">
        <v>103</v>
      </c>
      <c r="D953" s="63">
        <v>0.1</v>
      </c>
      <c r="E953" s="63">
        <v>1</v>
      </c>
      <c r="F953" s="63">
        <v>1E-3</v>
      </c>
      <c r="G953" s="63" t="s">
        <v>24</v>
      </c>
      <c r="H953" s="63" t="s">
        <v>23</v>
      </c>
      <c r="I953" s="63">
        <v>4.4999999999999998E-2</v>
      </c>
      <c r="J953" s="63">
        <v>0.1</v>
      </c>
      <c r="K953" s="63" t="s">
        <v>21</v>
      </c>
      <c r="L953" s="63">
        <v>0.59228999999999998</v>
      </c>
      <c r="M953" s="63">
        <v>0.69947000000000004</v>
      </c>
      <c r="N953" s="63">
        <v>0.59188999999999992</v>
      </c>
      <c r="O953" s="63">
        <v>0.69932000000000005</v>
      </c>
    </row>
    <row r="954" spans="2:15" x14ac:dyDescent="0.25">
      <c r="B954" s="63" t="str">
        <f t="shared" si="15"/>
        <v>ACA0.010.10.045</v>
      </c>
      <c r="C954" s="63" t="s">
        <v>103</v>
      </c>
      <c r="D954" s="63">
        <v>0.1</v>
      </c>
      <c r="E954" s="63">
        <v>1</v>
      </c>
      <c r="F954" s="63">
        <v>0.01</v>
      </c>
      <c r="G954" s="63" t="s">
        <v>24</v>
      </c>
      <c r="H954" s="63" t="s">
        <v>23</v>
      </c>
      <c r="I954" s="63">
        <v>4.4999999999999998E-2</v>
      </c>
      <c r="J954" s="63">
        <v>0.1</v>
      </c>
      <c r="K954" s="63" t="s">
        <v>21</v>
      </c>
      <c r="L954" s="63">
        <v>5.7710999999999997</v>
      </c>
      <c r="M954" s="63">
        <v>0.11741</v>
      </c>
      <c r="N954" s="63">
        <v>5.7709000000000001</v>
      </c>
      <c r="O954" s="63">
        <v>0.11709</v>
      </c>
    </row>
    <row r="955" spans="2:15" x14ac:dyDescent="0.25">
      <c r="B955" s="63" t="str">
        <f t="shared" si="15"/>
        <v>ACA0.10.10.045</v>
      </c>
      <c r="C955" s="63" t="s">
        <v>103</v>
      </c>
      <c r="D955" s="63">
        <v>0.1</v>
      </c>
      <c r="E955" s="63">
        <v>1</v>
      </c>
      <c r="F955" s="63">
        <v>0.1</v>
      </c>
      <c r="G955" s="63" t="s">
        <v>24</v>
      </c>
      <c r="H955" s="63" t="s">
        <v>23</v>
      </c>
      <c r="I955" s="63">
        <v>4.4999999999999998E-2</v>
      </c>
      <c r="J955" s="63">
        <v>0.1</v>
      </c>
      <c r="K955" s="63" t="s">
        <v>21</v>
      </c>
      <c r="L955" s="63">
        <v>57.734999999999999</v>
      </c>
      <c r="M955" s="63">
        <v>1.1991E-2</v>
      </c>
      <c r="N955" s="63">
        <v>57.734999999999999</v>
      </c>
      <c r="O955" s="63">
        <v>1.1858E-2</v>
      </c>
    </row>
    <row r="956" spans="2:15" x14ac:dyDescent="0.25">
      <c r="B956" s="63" t="str">
        <f t="shared" si="15"/>
        <v>ACA0.000010.10.1</v>
      </c>
      <c r="C956" s="63" t="s">
        <v>103</v>
      </c>
      <c r="D956" s="63">
        <v>0.1</v>
      </c>
      <c r="E956" s="63">
        <v>1</v>
      </c>
      <c r="F956" s="63">
        <v>1.0000000000000001E-5</v>
      </c>
      <c r="G956" s="63" t="s">
        <v>24</v>
      </c>
      <c r="H956" s="63" t="s">
        <v>23</v>
      </c>
      <c r="I956" s="63">
        <v>0.1</v>
      </c>
      <c r="J956" s="63">
        <v>5</v>
      </c>
      <c r="K956" s="63" t="s">
        <v>21</v>
      </c>
      <c r="L956" s="63">
        <v>0.24</v>
      </c>
      <c r="M956" s="63">
        <v>1.2</v>
      </c>
      <c r="N956" s="63">
        <v>0.23058000000000001</v>
      </c>
      <c r="O956" s="63">
        <v>1.1597</v>
      </c>
    </row>
    <row r="957" spans="2:15" x14ac:dyDescent="0.25">
      <c r="B957" s="63" t="str">
        <f t="shared" si="15"/>
        <v>ACA0.00010.10.1</v>
      </c>
      <c r="C957" s="63" t="s">
        <v>103</v>
      </c>
      <c r="D957" s="63">
        <v>0.1</v>
      </c>
      <c r="E957" s="63">
        <v>1</v>
      </c>
      <c r="F957" s="63">
        <v>1E-4</v>
      </c>
      <c r="G957" s="63" t="s">
        <v>24</v>
      </c>
      <c r="H957" s="63" t="s">
        <v>23</v>
      </c>
      <c r="I957" s="63">
        <v>0.1</v>
      </c>
      <c r="J957" s="63">
        <v>5</v>
      </c>
      <c r="K957" s="63" t="s">
        <v>21</v>
      </c>
      <c r="L957" s="63">
        <v>0.24</v>
      </c>
      <c r="M957" s="63">
        <v>1.2</v>
      </c>
      <c r="N957" s="63">
        <v>0.23578000000000002</v>
      </c>
      <c r="O957" s="63">
        <v>1.1556999999999999</v>
      </c>
    </row>
    <row r="958" spans="2:15" x14ac:dyDescent="0.25">
      <c r="B958" s="63" t="str">
        <f t="shared" si="15"/>
        <v>ACA0.0010.10.1</v>
      </c>
      <c r="C958" s="63" t="s">
        <v>103</v>
      </c>
      <c r="D958" s="63">
        <v>0.1</v>
      </c>
      <c r="E958" s="63">
        <v>1</v>
      </c>
      <c r="F958" s="63">
        <v>1E-3</v>
      </c>
      <c r="G958" s="63" t="s">
        <v>24</v>
      </c>
      <c r="H958" s="63" t="s">
        <v>23</v>
      </c>
      <c r="I958" s="63">
        <v>0.1</v>
      </c>
      <c r="J958" s="63">
        <v>5</v>
      </c>
      <c r="K958" s="63" t="s">
        <v>21</v>
      </c>
      <c r="L958" s="63">
        <v>0.58139999999999992</v>
      </c>
      <c r="M958" s="63">
        <v>0.92454999999999998</v>
      </c>
      <c r="N958" s="63">
        <v>0.58099999999999996</v>
      </c>
      <c r="O958" s="63">
        <v>0.92447999999999997</v>
      </c>
    </row>
    <row r="959" spans="2:15" x14ac:dyDescent="0.25">
      <c r="B959" s="63" t="str">
        <f t="shared" si="15"/>
        <v>ACA0.010.10.1</v>
      </c>
      <c r="C959" s="63" t="s">
        <v>103</v>
      </c>
      <c r="D959" s="63">
        <v>0.1</v>
      </c>
      <c r="E959" s="63">
        <v>1</v>
      </c>
      <c r="F959" s="63">
        <v>0.01</v>
      </c>
      <c r="G959" s="63" t="s">
        <v>24</v>
      </c>
      <c r="H959" s="63" t="s">
        <v>23</v>
      </c>
      <c r="I959" s="63">
        <v>0.1</v>
      </c>
      <c r="J959" s="63">
        <v>5</v>
      </c>
      <c r="K959" s="63" t="s">
        <v>21</v>
      </c>
      <c r="L959" s="63">
        <v>5.7669999999999995</v>
      </c>
      <c r="M959" s="63">
        <v>0.17222000000000001</v>
      </c>
      <c r="N959" s="63">
        <v>5.7667999999999999</v>
      </c>
      <c r="O959" s="63">
        <v>0.1719</v>
      </c>
    </row>
    <row r="960" spans="2:15" x14ac:dyDescent="0.25">
      <c r="B960" s="63" t="str">
        <f t="shared" si="15"/>
        <v>ACA0.10.10.1</v>
      </c>
      <c r="C960" s="63" t="s">
        <v>103</v>
      </c>
      <c r="D960" s="63">
        <v>0.1</v>
      </c>
      <c r="E960" s="63">
        <v>1</v>
      </c>
      <c r="F960" s="63">
        <v>0.1</v>
      </c>
      <c r="G960" s="63" t="s">
        <v>24</v>
      </c>
      <c r="H960" s="63" t="s">
        <v>23</v>
      </c>
      <c r="I960" s="63">
        <v>0.1</v>
      </c>
      <c r="J960" s="63">
        <v>5</v>
      </c>
      <c r="K960" s="63" t="s">
        <v>21</v>
      </c>
      <c r="L960" s="63">
        <v>57.734999999999999</v>
      </c>
      <c r="M960" s="63">
        <v>1.7606999999999998E-2</v>
      </c>
      <c r="N960" s="63">
        <v>57.734999999999999</v>
      </c>
      <c r="O960" s="63">
        <v>1.7472999999999999E-2</v>
      </c>
    </row>
    <row r="961" spans="2:15" x14ac:dyDescent="0.25">
      <c r="B961" s="63" t="str">
        <f t="shared" si="15"/>
        <v>ACA0.000010.15</v>
      </c>
      <c r="C961" s="63" t="s">
        <v>103</v>
      </c>
      <c r="D961" s="63">
        <v>0.1</v>
      </c>
      <c r="E961" s="63">
        <v>1</v>
      </c>
      <c r="F961" s="63">
        <v>1.0000000000000001E-5</v>
      </c>
      <c r="G961" s="63" t="s">
        <v>24</v>
      </c>
      <c r="H961" s="63" t="s">
        <v>23</v>
      </c>
      <c r="I961" s="63">
        <v>5</v>
      </c>
      <c r="J961" s="63">
        <v>20</v>
      </c>
      <c r="K961" s="63" t="s">
        <v>21</v>
      </c>
      <c r="L961" s="63">
        <v>0.23</v>
      </c>
      <c r="M961" s="63">
        <v>3.5</v>
      </c>
      <c r="N961" s="63">
        <v>0.22975000000000001</v>
      </c>
      <c r="O961" s="63">
        <v>3.4775999999999998</v>
      </c>
    </row>
    <row r="962" spans="2:15" x14ac:dyDescent="0.25">
      <c r="B962" s="63" t="str">
        <f t="shared" si="15"/>
        <v>ACA0.00010.15</v>
      </c>
      <c r="C962" s="63" t="s">
        <v>103</v>
      </c>
      <c r="D962" s="63">
        <v>0.1</v>
      </c>
      <c r="E962" s="63">
        <v>1</v>
      </c>
      <c r="F962" s="63">
        <v>1E-4</v>
      </c>
      <c r="G962" s="63" t="s">
        <v>24</v>
      </c>
      <c r="H962" s="63" t="s">
        <v>23</v>
      </c>
      <c r="I962" s="63">
        <v>5</v>
      </c>
      <c r="J962" s="63">
        <v>20</v>
      </c>
      <c r="K962" s="63" t="s">
        <v>21</v>
      </c>
      <c r="L962" s="63">
        <v>0.23056000000000001</v>
      </c>
      <c r="M962" s="63">
        <v>3.4994000000000001</v>
      </c>
      <c r="N962" s="63">
        <v>0.23289000000000001</v>
      </c>
      <c r="O962" s="63">
        <v>3.4748999999999999</v>
      </c>
    </row>
    <row r="963" spans="2:15" x14ac:dyDescent="0.25">
      <c r="B963" s="63" t="str">
        <f t="shared" si="15"/>
        <v>ACA0.0010.15</v>
      </c>
      <c r="C963" s="63" t="s">
        <v>103</v>
      </c>
      <c r="D963" s="63">
        <v>0.1</v>
      </c>
      <c r="E963" s="63">
        <v>1</v>
      </c>
      <c r="F963" s="63">
        <v>1E-3</v>
      </c>
      <c r="G963" s="63" t="s">
        <v>24</v>
      </c>
      <c r="H963" s="63" t="s">
        <v>23</v>
      </c>
      <c r="I963" s="63">
        <v>5</v>
      </c>
      <c r="J963" s="63">
        <v>20</v>
      </c>
      <c r="K963" s="63" t="s">
        <v>21</v>
      </c>
      <c r="L963" s="63">
        <v>0.49087000000000003</v>
      </c>
      <c r="M963" s="63">
        <v>3.2613999999999996</v>
      </c>
      <c r="N963" s="63">
        <v>0.49054999999999999</v>
      </c>
      <c r="O963" s="63">
        <v>3.2615000000000003</v>
      </c>
    </row>
    <row r="964" spans="2:15" x14ac:dyDescent="0.25">
      <c r="B964" s="63" t="str">
        <f t="shared" si="15"/>
        <v>ACA0.010.15</v>
      </c>
      <c r="C964" s="63" t="s">
        <v>103</v>
      </c>
      <c r="D964" s="63">
        <v>0.1</v>
      </c>
      <c r="E964" s="63">
        <v>1</v>
      </c>
      <c r="F964" s="63">
        <v>0.01</v>
      </c>
      <c r="G964" s="63" t="s">
        <v>24</v>
      </c>
      <c r="H964" s="63" t="s">
        <v>23</v>
      </c>
      <c r="I964" s="63">
        <v>5</v>
      </c>
      <c r="J964" s="63">
        <v>20</v>
      </c>
      <c r="K964" s="63" t="s">
        <v>21</v>
      </c>
      <c r="L964" s="63">
        <v>5.6848999999999998</v>
      </c>
      <c r="M964" s="63">
        <v>1.177</v>
      </c>
      <c r="N964" s="63">
        <v>5.6848000000000001</v>
      </c>
      <c r="O964" s="63">
        <v>1.1766999999999999</v>
      </c>
    </row>
    <row r="965" spans="2:15" x14ac:dyDescent="0.25">
      <c r="B965" s="63" t="str">
        <f t="shared" si="15"/>
        <v>ACA0.10.15</v>
      </c>
      <c r="C965" s="63" t="s">
        <v>103</v>
      </c>
      <c r="D965" s="63">
        <v>0.1</v>
      </c>
      <c r="E965" s="63">
        <v>1</v>
      </c>
      <c r="F965" s="63">
        <v>0.1</v>
      </c>
      <c r="G965" s="63" t="s">
        <v>24</v>
      </c>
      <c r="H965" s="63" t="s">
        <v>23</v>
      </c>
      <c r="I965" s="63">
        <v>5</v>
      </c>
      <c r="J965" s="63">
        <v>20</v>
      </c>
      <c r="K965" s="63" t="s">
        <v>21</v>
      </c>
      <c r="L965" s="63">
        <v>57.725999999999999</v>
      </c>
      <c r="M965" s="63">
        <v>0.12907000000000002</v>
      </c>
      <c r="N965" s="63">
        <v>57.725999999999999</v>
      </c>
      <c r="O965" s="63">
        <v>0.12894</v>
      </c>
    </row>
    <row r="966" spans="2:15" x14ac:dyDescent="0.25">
      <c r="B966" s="63" t="str">
        <f t="shared" si="15"/>
        <v>ACA0.000010.120</v>
      </c>
      <c r="C966" s="63" t="s">
        <v>103</v>
      </c>
      <c r="D966" s="63">
        <v>0.1</v>
      </c>
      <c r="E966" s="63">
        <v>1</v>
      </c>
      <c r="F966" s="63">
        <v>1.0000000000000001E-5</v>
      </c>
      <c r="G966" s="63" t="s">
        <v>24</v>
      </c>
      <c r="H966" s="63" t="s">
        <v>23</v>
      </c>
      <c r="I966" s="63">
        <v>20</v>
      </c>
      <c r="J966" s="63">
        <v>50</v>
      </c>
      <c r="K966" s="63" t="s">
        <v>21</v>
      </c>
      <c r="L966" s="63">
        <v>0.46</v>
      </c>
      <c r="M966" s="63">
        <v>12</v>
      </c>
      <c r="N966" s="63">
        <v>0.45898</v>
      </c>
      <c r="O966" s="63">
        <v>11.587</v>
      </c>
    </row>
    <row r="967" spans="2:15" x14ac:dyDescent="0.25">
      <c r="B967" s="63" t="str">
        <f t="shared" si="15"/>
        <v>ACA0.00010.120</v>
      </c>
      <c r="C967" s="63" t="s">
        <v>103</v>
      </c>
      <c r="D967" s="63">
        <v>0.1</v>
      </c>
      <c r="E967" s="63">
        <v>1</v>
      </c>
      <c r="F967" s="63">
        <v>1E-4</v>
      </c>
      <c r="G967" s="63" t="s">
        <v>24</v>
      </c>
      <c r="H967" s="63" t="s">
        <v>23</v>
      </c>
      <c r="I967" s="63">
        <v>20</v>
      </c>
      <c r="J967" s="63">
        <v>50</v>
      </c>
      <c r="K967" s="63" t="s">
        <v>21</v>
      </c>
      <c r="L967" s="63">
        <v>0.46</v>
      </c>
      <c r="M967" s="63">
        <v>12</v>
      </c>
      <c r="N967" s="63">
        <v>0.4602</v>
      </c>
      <c r="O967" s="63">
        <v>11.586</v>
      </c>
    </row>
    <row r="968" spans="2:15" x14ac:dyDescent="0.25">
      <c r="B968" s="63" t="str">
        <f t="shared" si="15"/>
        <v>ACA0.0010.120</v>
      </c>
      <c r="C968" s="63" t="s">
        <v>103</v>
      </c>
      <c r="D968" s="63">
        <v>0.1</v>
      </c>
      <c r="E968" s="63">
        <v>1</v>
      </c>
      <c r="F968" s="63">
        <v>1E-3</v>
      </c>
      <c r="G968" s="63" t="s">
        <v>24</v>
      </c>
      <c r="H968" s="63" t="s">
        <v>23</v>
      </c>
      <c r="I968" s="63">
        <v>20</v>
      </c>
      <c r="J968" s="63">
        <v>50</v>
      </c>
      <c r="K968" s="63" t="s">
        <v>21</v>
      </c>
      <c r="L968" s="63">
        <v>0.52660999999999991</v>
      </c>
      <c r="M968" s="63">
        <v>11.933</v>
      </c>
      <c r="N968" s="63">
        <v>0.56907999999999992</v>
      </c>
      <c r="O968" s="63">
        <v>11.491</v>
      </c>
    </row>
    <row r="969" spans="2:15" x14ac:dyDescent="0.25">
      <c r="B969" s="63" t="str">
        <f t="shared" si="15"/>
        <v>ACA0.010.120</v>
      </c>
      <c r="C969" s="63" t="s">
        <v>103</v>
      </c>
      <c r="D969" s="63">
        <v>0.1</v>
      </c>
      <c r="E969" s="63">
        <v>1</v>
      </c>
      <c r="F969" s="63">
        <v>0.01</v>
      </c>
      <c r="G969" s="63" t="s">
        <v>24</v>
      </c>
      <c r="H969" s="63" t="s">
        <v>23</v>
      </c>
      <c r="I969" s="63">
        <v>20</v>
      </c>
      <c r="J969" s="63">
        <v>50</v>
      </c>
      <c r="K969" s="63" t="s">
        <v>21</v>
      </c>
      <c r="L969" s="63">
        <v>5.1798999999999999</v>
      </c>
      <c r="M969" s="63">
        <v>8.1869999999999994</v>
      </c>
      <c r="N969" s="63">
        <v>5.1783000000000001</v>
      </c>
      <c r="O969" s="63">
        <v>8.1814999999999998</v>
      </c>
    </row>
    <row r="970" spans="2:15" x14ac:dyDescent="0.25">
      <c r="B970" s="63" t="str">
        <f t="shared" si="15"/>
        <v>ACA0.10.120</v>
      </c>
      <c r="C970" s="63" t="s">
        <v>103</v>
      </c>
      <c r="D970" s="63">
        <v>0.1</v>
      </c>
      <c r="E970" s="63">
        <v>1</v>
      </c>
      <c r="F970" s="63">
        <v>0.1</v>
      </c>
      <c r="G970" s="63" t="s">
        <v>24</v>
      </c>
      <c r="H970" s="63" t="s">
        <v>23</v>
      </c>
      <c r="I970" s="63">
        <v>20</v>
      </c>
      <c r="J970" s="63">
        <v>50</v>
      </c>
      <c r="K970" s="63" t="s">
        <v>21</v>
      </c>
      <c r="L970" s="63">
        <v>57.622999999999998</v>
      </c>
      <c r="M970" s="63">
        <v>1.3638999999999999</v>
      </c>
      <c r="N970" s="63">
        <v>57.622999999999998</v>
      </c>
      <c r="O970" s="63">
        <v>1.3577000000000001</v>
      </c>
    </row>
    <row r="971" spans="2:15" x14ac:dyDescent="0.25">
      <c r="B971" s="63" t="str">
        <f t="shared" si="15"/>
        <v>ACAshunt0.000110.001</v>
      </c>
      <c r="C971" s="63" t="s">
        <v>1101</v>
      </c>
      <c r="D971" s="63">
        <v>1</v>
      </c>
      <c r="E971" s="63">
        <v>10</v>
      </c>
      <c r="F971" s="63">
        <v>1E-4</v>
      </c>
      <c r="G971" s="63" t="s">
        <v>24</v>
      </c>
      <c r="H971" s="63" t="s">
        <v>23</v>
      </c>
      <c r="I971" s="63">
        <v>1E-3</v>
      </c>
      <c r="J971" s="63">
        <v>0.05</v>
      </c>
      <c r="K971" s="63" t="s">
        <v>21</v>
      </c>
      <c r="L971" s="63">
        <v>0.5</v>
      </c>
      <c r="M971" s="63">
        <v>0.19</v>
      </c>
      <c r="N971" s="63">
        <v>0.49922</v>
      </c>
      <c r="O971" s="63">
        <v>0.12453</v>
      </c>
    </row>
    <row r="972" spans="2:15" x14ac:dyDescent="0.25">
      <c r="B972" s="63" t="str">
        <f t="shared" si="15"/>
        <v>ACAshunt0.00110.001</v>
      </c>
      <c r="C972" s="63" t="s">
        <v>1101</v>
      </c>
      <c r="D972" s="63">
        <v>1</v>
      </c>
      <c r="E972" s="63">
        <v>10</v>
      </c>
      <c r="F972" s="63">
        <v>1E-3</v>
      </c>
      <c r="G972" s="63" t="s">
        <v>24</v>
      </c>
      <c r="H972" s="63" t="s">
        <v>23</v>
      </c>
      <c r="I972" s="63">
        <v>1E-3</v>
      </c>
      <c r="J972" s="63">
        <v>0.05</v>
      </c>
      <c r="K972" s="63" t="s">
        <v>21</v>
      </c>
      <c r="L972" s="63">
        <v>0.67981999999999998</v>
      </c>
      <c r="M972" s="63">
        <v>0.17202000000000001</v>
      </c>
      <c r="N972" s="63">
        <v>0.73876999999999993</v>
      </c>
      <c r="O972" s="63">
        <v>0.10982</v>
      </c>
    </row>
    <row r="973" spans="2:15" x14ac:dyDescent="0.25">
      <c r="B973" s="63" t="str">
        <f t="shared" si="15"/>
        <v>ACAshunt0.0110.001</v>
      </c>
      <c r="C973" s="63" t="s">
        <v>1101</v>
      </c>
      <c r="D973" s="63">
        <v>1</v>
      </c>
      <c r="E973" s="63">
        <v>10</v>
      </c>
      <c r="F973" s="63">
        <v>0.01</v>
      </c>
      <c r="G973" s="63" t="s">
        <v>24</v>
      </c>
      <c r="H973" s="63" t="s">
        <v>23</v>
      </c>
      <c r="I973" s="63">
        <v>1E-3</v>
      </c>
      <c r="J973" s="63">
        <v>0.05</v>
      </c>
      <c r="K973" s="63" t="s">
        <v>21</v>
      </c>
      <c r="L973" s="63">
        <v>5.7843</v>
      </c>
      <c r="M973" s="63">
        <v>2.4903999999999999E-2</v>
      </c>
      <c r="N973" s="63">
        <v>5.7824</v>
      </c>
      <c r="O973" s="63">
        <v>2.4912E-2</v>
      </c>
    </row>
    <row r="974" spans="2:15" x14ac:dyDescent="0.25">
      <c r="B974" s="63" t="str">
        <f t="shared" si="15"/>
        <v>ACAshunt0.110.001</v>
      </c>
      <c r="C974" s="63" t="s">
        <v>1101</v>
      </c>
      <c r="D974" s="63">
        <v>1</v>
      </c>
      <c r="E974" s="63">
        <v>10</v>
      </c>
      <c r="F974" s="63">
        <v>0.1</v>
      </c>
      <c r="G974" s="63" t="s">
        <v>24</v>
      </c>
      <c r="H974" s="63" t="s">
        <v>23</v>
      </c>
      <c r="I974" s="63">
        <v>1E-3</v>
      </c>
      <c r="J974" s="63">
        <v>0.05</v>
      </c>
      <c r="K974" s="63" t="s">
        <v>21</v>
      </c>
      <c r="L974" s="63">
        <v>57.736999999999995</v>
      </c>
      <c r="M974" s="63">
        <v>2.5533999999999999E-3</v>
      </c>
      <c r="N974" s="63">
        <v>57.736999999999995</v>
      </c>
      <c r="O974" s="63">
        <v>2.5533999999999999E-3</v>
      </c>
    </row>
    <row r="975" spans="2:15" x14ac:dyDescent="0.25">
      <c r="B975" s="63" t="str">
        <f t="shared" si="15"/>
        <v>ACAshunt110.001</v>
      </c>
      <c r="C975" s="63" t="s">
        <v>1101</v>
      </c>
      <c r="D975" s="63">
        <v>1</v>
      </c>
      <c r="E975" s="63">
        <v>10</v>
      </c>
      <c r="F975" s="63">
        <v>1</v>
      </c>
      <c r="G975" s="63" t="s">
        <v>24</v>
      </c>
      <c r="H975" s="63" t="s">
        <v>23</v>
      </c>
      <c r="I975" s="63">
        <v>1E-3</v>
      </c>
      <c r="J975" s="63">
        <v>0.05</v>
      </c>
      <c r="K975" s="63" t="s">
        <v>21</v>
      </c>
      <c r="L975" s="63">
        <v>577.36</v>
      </c>
      <c r="M975" s="63">
        <v>2.5541000000000002E-4</v>
      </c>
      <c r="N975" s="63">
        <v>577.36</v>
      </c>
      <c r="O975" s="63">
        <v>2.5541000000000002E-4</v>
      </c>
    </row>
    <row r="976" spans="2:15" x14ac:dyDescent="0.25">
      <c r="B976" s="63" t="str">
        <f t="shared" si="15"/>
        <v>ACAshunt0.000110.05</v>
      </c>
      <c r="C976" s="63" t="s">
        <v>1101</v>
      </c>
      <c r="D976" s="63">
        <v>1</v>
      </c>
      <c r="E976" s="63">
        <v>10</v>
      </c>
      <c r="F976" s="63">
        <v>1E-4</v>
      </c>
      <c r="G976" s="63" t="s">
        <v>24</v>
      </c>
      <c r="H976" s="63" t="s">
        <v>23</v>
      </c>
      <c r="I976" s="63">
        <v>0.05</v>
      </c>
      <c r="J976" s="63">
        <v>1</v>
      </c>
      <c r="K976" s="63" t="s">
        <v>21</v>
      </c>
      <c r="L976" s="63">
        <v>0.46</v>
      </c>
      <c r="M976" s="63">
        <v>0.18</v>
      </c>
      <c r="N976" s="63">
        <v>0.43867</v>
      </c>
      <c r="O976" s="63">
        <v>0.1699</v>
      </c>
    </row>
    <row r="977" spans="2:15" x14ac:dyDescent="0.25">
      <c r="B977" s="63" t="str">
        <f t="shared" si="15"/>
        <v>ACAshunt0.00110.05</v>
      </c>
      <c r="C977" s="63" t="s">
        <v>1101</v>
      </c>
      <c r="D977" s="63">
        <v>1</v>
      </c>
      <c r="E977" s="63">
        <v>10</v>
      </c>
      <c r="F977" s="63">
        <v>1E-3</v>
      </c>
      <c r="G977" s="63" t="s">
        <v>24</v>
      </c>
      <c r="H977" s="63" t="s">
        <v>23</v>
      </c>
      <c r="I977" s="63">
        <v>0.05</v>
      </c>
      <c r="J977" s="63">
        <v>1</v>
      </c>
      <c r="K977" s="63" t="s">
        <v>21</v>
      </c>
      <c r="L977" s="63">
        <v>0.68307999999999991</v>
      </c>
      <c r="M977" s="63">
        <v>0.15769</v>
      </c>
      <c r="N977" s="63">
        <v>0.68454999999999999</v>
      </c>
      <c r="O977" s="63">
        <v>0.15292</v>
      </c>
    </row>
    <row r="978" spans="2:15" x14ac:dyDescent="0.25">
      <c r="B978" s="63" t="str">
        <f t="shared" si="15"/>
        <v>ACAshunt0.0110.05</v>
      </c>
      <c r="C978" s="63" t="s">
        <v>1101</v>
      </c>
      <c r="D978" s="63">
        <v>1</v>
      </c>
      <c r="E978" s="63">
        <v>10</v>
      </c>
      <c r="F978" s="63">
        <v>0.01</v>
      </c>
      <c r="G978" s="63" t="s">
        <v>24</v>
      </c>
      <c r="H978" s="63" t="s">
        <v>23</v>
      </c>
      <c r="I978" s="63">
        <v>0.05</v>
      </c>
      <c r="J978" s="63">
        <v>1</v>
      </c>
      <c r="K978" s="63" t="s">
        <v>21</v>
      </c>
      <c r="L978" s="63">
        <v>5.7686000000000002</v>
      </c>
      <c r="M978" s="63">
        <v>3.8993E-2</v>
      </c>
      <c r="N978" s="63">
        <v>5.7667000000000002</v>
      </c>
      <c r="O978" s="63">
        <v>3.9004999999999998E-2</v>
      </c>
    </row>
    <row r="979" spans="2:15" x14ac:dyDescent="0.25">
      <c r="B979" s="63" t="str">
        <f t="shared" si="15"/>
        <v>ACAshunt0.110.05</v>
      </c>
      <c r="C979" s="63" t="s">
        <v>1101</v>
      </c>
      <c r="D979" s="63">
        <v>1</v>
      </c>
      <c r="E979" s="63">
        <v>10</v>
      </c>
      <c r="F979" s="63">
        <v>0.1</v>
      </c>
      <c r="G979" s="63" t="s">
        <v>24</v>
      </c>
      <c r="H979" s="63" t="s">
        <v>23</v>
      </c>
      <c r="I979" s="63">
        <v>0.05</v>
      </c>
      <c r="J979" s="63">
        <v>1</v>
      </c>
      <c r="K979" s="63" t="s">
        <v>21</v>
      </c>
      <c r="L979" s="63">
        <v>57.735999999999997</v>
      </c>
      <c r="M979" s="63">
        <v>4.0391999999999997E-3</v>
      </c>
      <c r="N979" s="63">
        <v>57.734999999999999</v>
      </c>
      <c r="O979" s="63">
        <v>4.0393E-3</v>
      </c>
    </row>
    <row r="980" spans="2:15" x14ac:dyDescent="0.25">
      <c r="B980" s="63" t="str">
        <f t="shared" si="15"/>
        <v>ACAshunt110.05</v>
      </c>
      <c r="C980" s="63" t="s">
        <v>1101</v>
      </c>
      <c r="D980" s="63">
        <v>1</v>
      </c>
      <c r="E980" s="63">
        <v>10</v>
      </c>
      <c r="F980" s="63">
        <v>1</v>
      </c>
      <c r="G980" s="63" t="s">
        <v>24</v>
      </c>
      <c r="H980" s="63" t="s">
        <v>23</v>
      </c>
      <c r="I980" s="63">
        <v>0.05</v>
      </c>
      <c r="J980" s="63">
        <v>1</v>
      </c>
      <c r="K980" s="63" t="s">
        <v>21</v>
      </c>
      <c r="L980" s="63">
        <v>577.36</v>
      </c>
      <c r="M980" s="63">
        <v>4.0408000000000002E-4</v>
      </c>
      <c r="N980" s="63">
        <v>577.36</v>
      </c>
      <c r="O980" s="63">
        <v>4.0408000000000002E-4</v>
      </c>
    </row>
    <row r="981" spans="2:15" x14ac:dyDescent="0.25">
      <c r="B981" s="63" t="str">
        <f t="shared" si="15"/>
        <v>ACAshunt0.000111</v>
      </c>
      <c r="C981" s="63" t="s">
        <v>1101</v>
      </c>
      <c r="D981" s="63">
        <v>1</v>
      </c>
      <c r="E981" s="63">
        <v>10</v>
      </c>
      <c r="F981" s="63">
        <v>1E-4</v>
      </c>
      <c r="G981" s="63" t="s">
        <v>24</v>
      </c>
      <c r="H981" s="63" t="s">
        <v>23</v>
      </c>
      <c r="I981" s="63">
        <v>1</v>
      </c>
      <c r="J981" s="63">
        <v>5</v>
      </c>
      <c r="K981" s="63" t="s">
        <v>21</v>
      </c>
      <c r="L981" s="63">
        <v>0.71</v>
      </c>
      <c r="M981" s="63">
        <v>0.17</v>
      </c>
      <c r="N981" s="63">
        <v>0.68947000000000003</v>
      </c>
      <c r="O981" s="63">
        <v>0.17149</v>
      </c>
    </row>
    <row r="982" spans="2:15" x14ac:dyDescent="0.25">
      <c r="B982" s="63" t="str">
        <f t="shared" si="15"/>
        <v>ACAshunt0.00111</v>
      </c>
      <c r="C982" s="63" t="s">
        <v>1101</v>
      </c>
      <c r="D982" s="63">
        <v>1</v>
      </c>
      <c r="E982" s="63">
        <v>10</v>
      </c>
      <c r="F982" s="63">
        <v>1E-3</v>
      </c>
      <c r="G982" s="63" t="s">
        <v>24</v>
      </c>
      <c r="H982" s="63" t="s">
        <v>23</v>
      </c>
      <c r="I982" s="63">
        <v>1</v>
      </c>
      <c r="J982" s="63">
        <v>5</v>
      </c>
      <c r="K982" s="63" t="s">
        <v>21</v>
      </c>
      <c r="L982" s="63">
        <v>0.87873999999999997</v>
      </c>
      <c r="M982" s="63">
        <v>0.15945999999999999</v>
      </c>
      <c r="N982" s="63">
        <v>0.87591999999999992</v>
      </c>
      <c r="O982" s="63">
        <v>0.15962999999999999</v>
      </c>
    </row>
    <row r="983" spans="2:15" x14ac:dyDescent="0.25">
      <c r="B983" s="63" t="str">
        <f t="shared" si="15"/>
        <v>ACAshunt0.0111</v>
      </c>
      <c r="C983" s="63" t="s">
        <v>1101</v>
      </c>
      <c r="D983" s="63">
        <v>1</v>
      </c>
      <c r="E983" s="63">
        <v>10</v>
      </c>
      <c r="F983" s="63">
        <v>0.01</v>
      </c>
      <c r="G983" s="63" t="s">
        <v>24</v>
      </c>
      <c r="H983" s="63" t="s">
        <v>23</v>
      </c>
      <c r="I983" s="63">
        <v>1</v>
      </c>
      <c r="J983" s="63">
        <v>5</v>
      </c>
      <c r="K983" s="63" t="s">
        <v>21</v>
      </c>
      <c r="L983" s="63">
        <v>5.7931999999999997</v>
      </c>
      <c r="M983" s="63">
        <v>4.6295000000000003E-2</v>
      </c>
      <c r="N983" s="63">
        <v>5.7911999999999999</v>
      </c>
      <c r="O983" s="63">
        <v>4.6309000000000003E-2</v>
      </c>
    </row>
    <row r="984" spans="2:15" x14ac:dyDescent="0.25">
      <c r="B984" s="63" t="str">
        <f t="shared" si="15"/>
        <v>ACAshunt0.111</v>
      </c>
      <c r="C984" s="63" t="s">
        <v>1101</v>
      </c>
      <c r="D984" s="63">
        <v>1</v>
      </c>
      <c r="E984" s="63">
        <v>10</v>
      </c>
      <c r="F984" s="63">
        <v>0.1</v>
      </c>
      <c r="G984" s="63" t="s">
        <v>24</v>
      </c>
      <c r="H984" s="63" t="s">
        <v>23</v>
      </c>
      <c r="I984" s="63">
        <v>1</v>
      </c>
      <c r="J984" s="63">
        <v>5</v>
      </c>
      <c r="K984" s="63" t="s">
        <v>21</v>
      </c>
      <c r="L984" s="63">
        <v>57.738</v>
      </c>
      <c r="M984" s="63">
        <v>4.8469000000000003E-3</v>
      </c>
      <c r="N984" s="63">
        <v>57.736999999999995</v>
      </c>
      <c r="O984" s="63">
        <v>4.8469000000000003E-3</v>
      </c>
    </row>
    <row r="985" spans="2:15" x14ac:dyDescent="0.25">
      <c r="B985" s="63" t="str">
        <f t="shared" si="15"/>
        <v>ACAshunt111</v>
      </c>
      <c r="C985" s="63" t="s">
        <v>1101</v>
      </c>
      <c r="D985" s="63">
        <v>1</v>
      </c>
      <c r="E985" s="63">
        <v>10</v>
      </c>
      <c r="F985" s="63">
        <v>1</v>
      </c>
      <c r="G985" s="63" t="s">
        <v>24</v>
      </c>
      <c r="H985" s="63" t="s">
        <v>23</v>
      </c>
      <c r="I985" s="63">
        <v>1</v>
      </c>
      <c r="J985" s="63">
        <v>5</v>
      </c>
      <c r="K985" s="63" t="s">
        <v>21</v>
      </c>
      <c r="L985" s="63">
        <v>577.36</v>
      </c>
      <c r="M985" s="63">
        <v>4.8493000000000001E-4</v>
      </c>
      <c r="N985" s="63">
        <v>577.36</v>
      </c>
      <c r="O985" s="63">
        <v>4.8493000000000001E-4</v>
      </c>
    </row>
    <row r="986" spans="2:15" x14ac:dyDescent="0.25">
      <c r="B986" s="63" t="str">
        <f t="shared" si="15"/>
        <v>ACAshunt0.0001100.001</v>
      </c>
      <c r="C986" s="63" t="s">
        <v>1101</v>
      </c>
      <c r="D986" s="63">
        <v>10</v>
      </c>
      <c r="E986" s="63">
        <v>20</v>
      </c>
      <c r="F986" s="63">
        <v>1E-4</v>
      </c>
      <c r="G986" s="63" t="s">
        <v>24</v>
      </c>
      <c r="H986" s="63" t="s">
        <v>23</v>
      </c>
      <c r="I986" s="63">
        <v>1E-3</v>
      </c>
      <c r="J986" s="63">
        <v>0.05</v>
      </c>
      <c r="K986" s="63" t="s">
        <v>21</v>
      </c>
      <c r="L986" s="63">
        <v>0.92</v>
      </c>
      <c r="M986" s="63">
        <v>0.49</v>
      </c>
      <c r="N986" s="63">
        <v>0.84721999999999997</v>
      </c>
      <c r="O986" s="63">
        <v>0.49356</v>
      </c>
    </row>
    <row r="987" spans="2:15" x14ac:dyDescent="0.25">
      <c r="B987" s="63" t="str">
        <f t="shared" si="15"/>
        <v>ACAshunt0.001100.001</v>
      </c>
      <c r="C987" s="63" t="s">
        <v>1101</v>
      </c>
      <c r="D987" s="63">
        <v>10</v>
      </c>
      <c r="E987" s="63">
        <v>20</v>
      </c>
      <c r="F987" s="63">
        <v>1E-3</v>
      </c>
      <c r="G987" s="63" t="s">
        <v>24</v>
      </c>
      <c r="H987" s="63" t="s">
        <v>23</v>
      </c>
      <c r="I987" s="63">
        <v>1E-3</v>
      </c>
      <c r="J987" s="63">
        <v>0.05</v>
      </c>
      <c r="K987" s="63" t="s">
        <v>21</v>
      </c>
      <c r="L987" s="63">
        <v>0.92</v>
      </c>
      <c r="M987" s="63">
        <v>0.49223</v>
      </c>
      <c r="N987" s="63">
        <v>0.88885999999999998</v>
      </c>
      <c r="O987" s="63">
        <v>0.49225000000000002</v>
      </c>
    </row>
    <row r="988" spans="2:15" x14ac:dyDescent="0.25">
      <c r="B988" s="63" t="str">
        <f t="shared" si="15"/>
        <v>ACAshunt0.01100.001</v>
      </c>
      <c r="C988" s="63" t="s">
        <v>1101</v>
      </c>
      <c r="D988" s="63">
        <v>10</v>
      </c>
      <c r="E988" s="63">
        <v>20</v>
      </c>
      <c r="F988" s="63">
        <v>0.01</v>
      </c>
      <c r="G988" s="63" t="s">
        <v>24</v>
      </c>
      <c r="H988" s="63" t="s">
        <v>23</v>
      </c>
      <c r="I988" s="63">
        <v>1E-3</v>
      </c>
      <c r="J988" s="63">
        <v>0.05</v>
      </c>
      <c r="K988" s="63" t="s">
        <v>21</v>
      </c>
      <c r="L988" s="63">
        <v>4.1705999999999994</v>
      </c>
      <c r="M988" s="63">
        <v>0.40024999999999999</v>
      </c>
      <c r="N988" s="63">
        <v>4.1688000000000001</v>
      </c>
      <c r="O988" s="63">
        <v>0.40028999999999998</v>
      </c>
    </row>
    <row r="989" spans="2:15" x14ac:dyDescent="0.25">
      <c r="B989" s="63" t="str">
        <f t="shared" si="15"/>
        <v>ACAshunt0.1100.001</v>
      </c>
      <c r="C989" s="63" t="s">
        <v>1101</v>
      </c>
      <c r="D989" s="63">
        <v>10</v>
      </c>
      <c r="E989" s="63">
        <v>20</v>
      </c>
      <c r="F989" s="63">
        <v>0.1</v>
      </c>
      <c r="G989" s="63" t="s">
        <v>24</v>
      </c>
      <c r="H989" s="63" t="s">
        <v>23</v>
      </c>
      <c r="I989" s="63">
        <v>1E-3</v>
      </c>
      <c r="J989" s="63">
        <v>0.05</v>
      </c>
      <c r="K989" s="63" t="s">
        <v>21</v>
      </c>
      <c r="L989" s="63">
        <v>57.327999999999996</v>
      </c>
      <c r="M989" s="63">
        <v>6.9761000000000004E-2</v>
      </c>
      <c r="N989" s="63">
        <v>57.326999999999998</v>
      </c>
      <c r="O989" s="63">
        <v>6.9762000000000005E-2</v>
      </c>
    </row>
    <row r="990" spans="2:15" x14ac:dyDescent="0.25">
      <c r="B990" s="63" t="str">
        <f t="shared" si="15"/>
        <v>ACAshunt1100.001</v>
      </c>
      <c r="C990" s="63" t="s">
        <v>1101</v>
      </c>
      <c r="D990" s="63">
        <v>10</v>
      </c>
      <c r="E990" s="63">
        <v>20</v>
      </c>
      <c r="F990" s="63">
        <v>1</v>
      </c>
      <c r="G990" s="63" t="s">
        <v>24</v>
      </c>
      <c r="H990" s="63" t="s">
        <v>23</v>
      </c>
      <c r="I990" s="63">
        <v>1E-3</v>
      </c>
      <c r="J990" s="63">
        <v>0.05</v>
      </c>
      <c r="K990" s="63" t="s">
        <v>21</v>
      </c>
      <c r="L990" s="63">
        <v>577.30999999999995</v>
      </c>
      <c r="M990" s="63">
        <v>7.0524999999999997E-3</v>
      </c>
      <c r="N990" s="63">
        <v>577.30999999999995</v>
      </c>
      <c r="O990" s="63">
        <v>7.0524999999999997E-3</v>
      </c>
    </row>
    <row r="991" spans="2:15" x14ac:dyDescent="0.25">
      <c r="B991" s="63" t="str">
        <f t="shared" ref="B991:B1054" si="16">CONCATENATE(C991,F991,D991,I991)</f>
        <v>ACAshunt0.0001100.05</v>
      </c>
      <c r="C991" s="63" t="s">
        <v>1101</v>
      </c>
      <c r="D991" s="63">
        <v>10</v>
      </c>
      <c r="E991" s="63">
        <v>20</v>
      </c>
      <c r="F991" s="63">
        <v>1E-4</v>
      </c>
      <c r="G991" s="63" t="s">
        <v>24</v>
      </c>
      <c r="H991" s="63" t="s">
        <v>23</v>
      </c>
      <c r="I991" s="63">
        <v>0.05</v>
      </c>
      <c r="J991" s="63">
        <v>1</v>
      </c>
      <c r="K991" s="63" t="s">
        <v>21</v>
      </c>
      <c r="L991" s="63">
        <v>2</v>
      </c>
      <c r="M991" s="63">
        <v>0.5</v>
      </c>
      <c r="N991" s="63">
        <v>-2.6160999999999999</v>
      </c>
      <c r="O991" s="63">
        <v>0.62219000000000002</v>
      </c>
    </row>
    <row r="992" spans="2:15" x14ac:dyDescent="0.25">
      <c r="B992" s="63" t="str">
        <f t="shared" si="16"/>
        <v>ACAshunt0.001100.05</v>
      </c>
      <c r="C992" s="63" t="s">
        <v>1101</v>
      </c>
      <c r="D992" s="63">
        <v>10</v>
      </c>
      <c r="E992" s="63">
        <v>20</v>
      </c>
      <c r="F992" s="63">
        <v>1E-3</v>
      </c>
      <c r="G992" s="63" t="s">
        <v>24</v>
      </c>
      <c r="H992" s="63" t="s">
        <v>23</v>
      </c>
      <c r="I992" s="63">
        <v>0.05</v>
      </c>
      <c r="J992" s="63">
        <v>1</v>
      </c>
      <c r="K992" s="63" t="s">
        <v>21</v>
      </c>
      <c r="L992" s="63">
        <v>2</v>
      </c>
      <c r="M992" s="63">
        <v>0.5</v>
      </c>
      <c r="N992" s="63">
        <v>-2.5419</v>
      </c>
      <c r="O992" s="63">
        <v>0.61931999999999998</v>
      </c>
    </row>
    <row r="993" spans="2:15" x14ac:dyDescent="0.25">
      <c r="B993" s="63" t="str">
        <f t="shared" si="16"/>
        <v>ACAshunt0.01100.05</v>
      </c>
      <c r="C993" s="63" t="s">
        <v>1101</v>
      </c>
      <c r="D993" s="63">
        <v>10</v>
      </c>
      <c r="E993" s="63">
        <v>20</v>
      </c>
      <c r="F993" s="63">
        <v>0.01</v>
      </c>
      <c r="G993" s="63" t="s">
        <v>24</v>
      </c>
      <c r="H993" s="63" t="s">
        <v>23</v>
      </c>
      <c r="I993" s="63">
        <v>0.05</v>
      </c>
      <c r="J993" s="63">
        <v>1</v>
      </c>
      <c r="K993" s="63" t="s">
        <v>21</v>
      </c>
      <c r="L993" s="63">
        <v>2</v>
      </c>
      <c r="M993" s="63">
        <v>0.5</v>
      </c>
      <c r="N993" s="63">
        <v>2.2160000000000002</v>
      </c>
      <c r="O993" s="63">
        <v>0.45911000000000002</v>
      </c>
    </row>
    <row r="994" spans="2:15" x14ac:dyDescent="0.25">
      <c r="B994" s="63" t="str">
        <f t="shared" si="16"/>
        <v>ACAshunt0.1100.05</v>
      </c>
      <c r="C994" s="63" t="s">
        <v>1101</v>
      </c>
      <c r="D994" s="63">
        <v>10</v>
      </c>
      <c r="E994" s="63">
        <v>20</v>
      </c>
      <c r="F994" s="63">
        <v>0.1</v>
      </c>
      <c r="G994" s="63" t="s">
        <v>24</v>
      </c>
      <c r="H994" s="63" t="s">
        <v>23</v>
      </c>
      <c r="I994" s="63">
        <v>0.05</v>
      </c>
      <c r="J994" s="63">
        <v>1</v>
      </c>
      <c r="K994" s="63" t="s">
        <v>21</v>
      </c>
      <c r="L994" s="63">
        <v>57.131</v>
      </c>
      <c r="M994" s="63">
        <v>7.1795999999999999E-2</v>
      </c>
      <c r="N994" s="63">
        <v>57.129999999999995</v>
      </c>
      <c r="O994" s="63">
        <v>7.1797E-2</v>
      </c>
    </row>
    <row r="995" spans="2:15" x14ac:dyDescent="0.25">
      <c r="B995" s="63" t="str">
        <f t="shared" si="16"/>
        <v>ACAshunt1100.05</v>
      </c>
      <c r="C995" s="63" t="s">
        <v>1101</v>
      </c>
      <c r="D995" s="63">
        <v>10</v>
      </c>
      <c r="E995" s="63">
        <v>20</v>
      </c>
      <c r="F995" s="63">
        <v>1</v>
      </c>
      <c r="G995" s="63" t="s">
        <v>24</v>
      </c>
      <c r="H995" s="63" t="s">
        <v>23</v>
      </c>
      <c r="I995" s="63">
        <v>0.05</v>
      </c>
      <c r="J995" s="63">
        <v>1</v>
      </c>
      <c r="K995" s="63" t="s">
        <v>21</v>
      </c>
      <c r="L995" s="63">
        <v>577.29</v>
      </c>
      <c r="M995" s="63">
        <v>7.2378E-3</v>
      </c>
      <c r="N995" s="63">
        <v>577.29</v>
      </c>
      <c r="O995" s="63">
        <v>7.2378E-3</v>
      </c>
    </row>
    <row r="996" spans="2:15" x14ac:dyDescent="0.25">
      <c r="B996" s="63" t="str">
        <f t="shared" si="16"/>
        <v>ACAshunt0.0001101</v>
      </c>
      <c r="C996" s="63" t="s">
        <v>1101</v>
      </c>
      <c r="D996" s="63">
        <v>10</v>
      </c>
      <c r="E996" s="63">
        <v>20</v>
      </c>
      <c r="F996" s="63">
        <v>1E-4</v>
      </c>
      <c r="G996" s="63" t="s">
        <v>24</v>
      </c>
      <c r="H996" s="63" t="s">
        <v>23</v>
      </c>
      <c r="I996" s="63">
        <v>1</v>
      </c>
      <c r="J996" s="63">
        <v>5</v>
      </c>
      <c r="K996" s="63" t="s">
        <v>21</v>
      </c>
      <c r="L996" s="63">
        <v>2</v>
      </c>
      <c r="M996" s="63">
        <v>0.85</v>
      </c>
      <c r="N996" s="63">
        <v>-10.611000000000001</v>
      </c>
      <c r="O996" s="63">
        <v>1.4719</v>
      </c>
    </row>
    <row r="997" spans="2:15" x14ac:dyDescent="0.25">
      <c r="B997" s="63" t="str">
        <f t="shared" si="16"/>
        <v>ACAshunt0.001101</v>
      </c>
      <c r="C997" s="63" t="s">
        <v>1101</v>
      </c>
      <c r="D997" s="63">
        <v>10</v>
      </c>
      <c r="E997" s="63">
        <v>20</v>
      </c>
      <c r="F997" s="63">
        <v>1E-3</v>
      </c>
      <c r="G997" s="63" t="s">
        <v>24</v>
      </c>
      <c r="H997" s="63" t="s">
        <v>23</v>
      </c>
      <c r="I997" s="63">
        <v>1</v>
      </c>
      <c r="J997" s="63">
        <v>5</v>
      </c>
      <c r="K997" s="63" t="s">
        <v>21</v>
      </c>
      <c r="L997" s="63">
        <v>2</v>
      </c>
      <c r="M997" s="63">
        <v>0.85</v>
      </c>
      <c r="N997" s="63">
        <v>-10.540999999999999</v>
      </c>
      <c r="O997" s="63">
        <v>1.4688000000000001</v>
      </c>
    </row>
    <row r="998" spans="2:15" x14ac:dyDescent="0.25">
      <c r="B998" s="63" t="str">
        <f t="shared" si="16"/>
        <v>ACAshunt0.01101</v>
      </c>
      <c r="C998" s="63" t="s">
        <v>1101</v>
      </c>
      <c r="D998" s="63">
        <v>10</v>
      </c>
      <c r="E998" s="63">
        <v>20</v>
      </c>
      <c r="F998" s="63">
        <v>0.01</v>
      </c>
      <c r="G998" s="63" t="s">
        <v>24</v>
      </c>
      <c r="H998" s="63" t="s">
        <v>23</v>
      </c>
      <c r="I998" s="63">
        <v>1</v>
      </c>
      <c r="J998" s="63">
        <v>5</v>
      </c>
      <c r="K998" s="63" t="s">
        <v>21</v>
      </c>
      <c r="L998" s="63">
        <v>2</v>
      </c>
      <c r="M998" s="63">
        <v>0.91927999999999999</v>
      </c>
      <c r="N998" s="63">
        <v>-5.5198</v>
      </c>
      <c r="O998" s="63">
        <v>1.2605999999999999</v>
      </c>
    </row>
    <row r="999" spans="2:15" x14ac:dyDescent="0.25">
      <c r="B999" s="63" t="str">
        <f t="shared" si="16"/>
        <v>ACAshunt0.1101</v>
      </c>
      <c r="C999" s="63" t="s">
        <v>1101</v>
      </c>
      <c r="D999" s="63">
        <v>10</v>
      </c>
      <c r="E999" s="63">
        <v>20</v>
      </c>
      <c r="F999" s="63">
        <v>0.1</v>
      </c>
      <c r="G999" s="63" t="s">
        <v>24</v>
      </c>
      <c r="H999" s="63" t="s">
        <v>23</v>
      </c>
      <c r="I999" s="63">
        <v>1</v>
      </c>
      <c r="J999" s="63">
        <v>5</v>
      </c>
      <c r="K999" s="63" t="s">
        <v>21</v>
      </c>
      <c r="L999" s="63">
        <v>55.035999999999994</v>
      </c>
      <c r="M999" s="63">
        <v>0.28460999999999997</v>
      </c>
      <c r="N999" s="63">
        <v>55.035999999999994</v>
      </c>
      <c r="O999" s="63">
        <v>0.28460999999999997</v>
      </c>
    </row>
    <row r="1000" spans="2:15" x14ac:dyDescent="0.25">
      <c r="B1000" s="63" t="str">
        <f t="shared" si="16"/>
        <v>ACAshunt1101</v>
      </c>
      <c r="C1000" s="63" t="s">
        <v>1101</v>
      </c>
      <c r="D1000" s="63">
        <v>10</v>
      </c>
      <c r="E1000" s="63">
        <v>20</v>
      </c>
      <c r="F1000" s="63">
        <v>1</v>
      </c>
      <c r="G1000" s="63" t="s">
        <v>24</v>
      </c>
      <c r="H1000" s="63" t="s">
        <v>23</v>
      </c>
      <c r="I1000" s="63">
        <v>1</v>
      </c>
      <c r="J1000" s="63">
        <v>5</v>
      </c>
      <c r="K1000" s="63" t="s">
        <v>21</v>
      </c>
      <c r="L1000" s="63">
        <v>577.08000000000004</v>
      </c>
      <c r="M1000" s="63">
        <v>2.9227E-2</v>
      </c>
      <c r="N1000" s="63">
        <v>577.08000000000004</v>
      </c>
      <c r="O1000" s="63">
        <v>2.9227E-2</v>
      </c>
    </row>
    <row r="1001" spans="2:15" x14ac:dyDescent="0.25">
      <c r="B1001" s="63" t="str">
        <f t="shared" si="16"/>
        <v>Frequency0.001</v>
      </c>
      <c r="C1001" s="63" t="s">
        <v>29</v>
      </c>
      <c r="D1001" s="63">
        <v>1E-3</v>
      </c>
      <c r="E1001" s="63">
        <v>0.04</v>
      </c>
      <c r="G1001" s="63" t="s">
        <v>21</v>
      </c>
      <c r="H1001" s="63" t="s">
        <v>20</v>
      </c>
      <c r="L1001" s="63">
        <v>0</v>
      </c>
      <c r="M1001" s="63">
        <v>5.9999999999999995E-4</v>
      </c>
      <c r="N1001" s="63">
        <v>0</v>
      </c>
      <c r="O1001" s="63">
        <v>5.7779440691881631E-4</v>
      </c>
    </row>
    <row r="1002" spans="2:15" x14ac:dyDescent="0.25">
      <c r="B1002" s="63" t="str">
        <f t="shared" si="16"/>
        <v>Frequency0.04</v>
      </c>
      <c r="C1002" s="63" t="s">
        <v>29</v>
      </c>
      <c r="D1002" s="63">
        <v>0.04</v>
      </c>
      <c r="E1002" s="63">
        <v>10000</v>
      </c>
      <c r="G1002" s="63" t="s">
        <v>21</v>
      </c>
      <c r="H1002" s="63" t="s">
        <v>20</v>
      </c>
      <c r="L1002" s="63">
        <v>0</v>
      </c>
      <c r="M1002" s="63">
        <v>1.2E-4</v>
      </c>
      <c r="N1002" s="63">
        <v>0</v>
      </c>
      <c r="O1002" s="63">
        <v>1.1563159891079371E-4</v>
      </c>
    </row>
    <row r="1003" spans="2:15" x14ac:dyDescent="0.25">
      <c r="B1003" s="63" t="str">
        <f t="shared" si="16"/>
        <v>TC Ind, E 0.1-454</v>
      </c>
      <c r="C1003" s="63" t="s">
        <v>852</v>
      </c>
      <c r="D1003" s="63">
        <v>-454</v>
      </c>
      <c r="E1003" s="63">
        <v>300</v>
      </c>
      <c r="F1003" s="63">
        <v>0.1</v>
      </c>
      <c r="G1003" s="63" t="s">
        <v>69</v>
      </c>
      <c r="H1003" s="63" t="s">
        <v>69</v>
      </c>
      <c r="L1003" s="63">
        <v>0.12</v>
      </c>
      <c r="M1003" s="63">
        <v>0</v>
      </c>
      <c r="N1003" s="63">
        <v>8.4426822631612108E-2</v>
      </c>
      <c r="O1003" s="63">
        <v>0</v>
      </c>
    </row>
    <row r="1004" spans="2:15" x14ac:dyDescent="0.25">
      <c r="B1004" s="63" t="str">
        <f t="shared" si="16"/>
        <v>TC Ind, E 0.1300.001</v>
      </c>
      <c r="C1004" s="63" t="s">
        <v>852</v>
      </c>
      <c r="D1004" s="63">
        <v>300.00099999999998</v>
      </c>
      <c r="E1004" s="63">
        <v>1100</v>
      </c>
      <c r="F1004" s="63">
        <v>0.1</v>
      </c>
      <c r="G1004" s="63" t="s">
        <v>69</v>
      </c>
      <c r="H1004" s="63" t="s">
        <v>69</v>
      </c>
      <c r="L1004" s="63">
        <v>0.09</v>
      </c>
      <c r="M1004" s="63">
        <v>0</v>
      </c>
      <c r="N1004" s="63">
        <v>8.3673707446042786E-2</v>
      </c>
      <c r="O1004" s="63">
        <v>0</v>
      </c>
    </row>
    <row r="1005" spans="2:15" x14ac:dyDescent="0.25">
      <c r="B1005" s="63" t="str">
        <f t="shared" si="16"/>
        <v>TC Ind, E 0.11100.001</v>
      </c>
      <c r="C1005" s="63" t="s">
        <v>852</v>
      </c>
      <c r="D1005" s="63">
        <v>1100.001</v>
      </c>
      <c r="E1005" s="63">
        <v>1832</v>
      </c>
      <c r="F1005" s="63">
        <v>0.1</v>
      </c>
      <c r="G1005" s="63" t="s">
        <v>69</v>
      </c>
      <c r="H1005" s="63" t="s">
        <v>69</v>
      </c>
      <c r="L1005" s="63">
        <v>9.0999999999999998E-2</v>
      </c>
      <c r="M1005" s="63">
        <v>0</v>
      </c>
      <c r="N1005" s="63">
        <v>8.6130536965929677E-2</v>
      </c>
      <c r="O1005" s="63">
        <v>0</v>
      </c>
    </row>
    <row r="1006" spans="2:15" x14ac:dyDescent="0.25">
      <c r="B1006" s="63" t="str">
        <f t="shared" si="16"/>
        <v>TC Ind, E 1-454</v>
      </c>
      <c r="C1006" s="63" t="s">
        <v>852</v>
      </c>
      <c r="D1006" s="63">
        <v>-454</v>
      </c>
      <c r="E1006" s="63">
        <v>300</v>
      </c>
      <c r="F1006" s="63">
        <v>1</v>
      </c>
      <c r="G1006" s="63" t="s">
        <v>69</v>
      </c>
      <c r="H1006" s="63" t="s">
        <v>69</v>
      </c>
      <c r="L1006" s="63">
        <v>0.60174071524176409</v>
      </c>
      <c r="M1006" s="63">
        <v>0</v>
      </c>
      <c r="N1006" s="63">
        <v>0.58062715091499961</v>
      </c>
      <c r="O1006" s="63">
        <v>0</v>
      </c>
    </row>
    <row r="1007" spans="2:15" x14ac:dyDescent="0.25">
      <c r="B1007" s="63" t="str">
        <f t="shared" si="16"/>
        <v>TC Ind, E 1300.001</v>
      </c>
      <c r="C1007" s="63" t="s">
        <v>852</v>
      </c>
      <c r="D1007" s="63">
        <v>300.00099999999998</v>
      </c>
      <c r="E1007" s="63">
        <v>1100</v>
      </c>
      <c r="F1007" s="63">
        <v>1</v>
      </c>
      <c r="G1007" s="63" t="s">
        <v>69</v>
      </c>
      <c r="H1007" s="63" t="s">
        <v>69</v>
      </c>
      <c r="L1007" s="63">
        <v>0.58290227919913284</v>
      </c>
      <c r="M1007" s="63">
        <v>0</v>
      </c>
      <c r="N1007" s="63">
        <v>0.58051812143788073</v>
      </c>
      <c r="O1007" s="63">
        <v>0</v>
      </c>
    </row>
    <row r="1008" spans="2:15" x14ac:dyDescent="0.25">
      <c r="B1008" s="63" t="str">
        <f t="shared" si="16"/>
        <v>TC Ind, E 11100.001</v>
      </c>
      <c r="C1008" s="63" t="s">
        <v>852</v>
      </c>
      <c r="D1008" s="63">
        <v>1100.001</v>
      </c>
      <c r="E1008" s="63">
        <v>1832</v>
      </c>
      <c r="F1008" s="63">
        <v>1</v>
      </c>
      <c r="G1008" s="63" t="s">
        <v>69</v>
      </c>
      <c r="H1008" s="63" t="s">
        <v>69</v>
      </c>
      <c r="L1008" s="63">
        <v>0.5832600167813814</v>
      </c>
      <c r="M1008" s="63">
        <v>0</v>
      </c>
      <c r="N1008" s="63">
        <v>0.58087732732311004</v>
      </c>
      <c r="O1008" s="63">
        <v>0</v>
      </c>
    </row>
    <row r="1009" spans="2:15" x14ac:dyDescent="0.25">
      <c r="B1009" s="63" t="str">
        <f t="shared" si="16"/>
        <v>TC Ind, E 0.1-270</v>
      </c>
      <c r="C1009" s="63" t="s">
        <v>852</v>
      </c>
      <c r="D1009" s="63">
        <v>-270</v>
      </c>
      <c r="E1009" s="63">
        <v>149</v>
      </c>
      <c r="F1009" s="63">
        <v>0.1</v>
      </c>
      <c r="G1009" s="63" t="s">
        <v>66</v>
      </c>
      <c r="H1009" s="63" t="s">
        <v>66</v>
      </c>
      <c r="L1009" s="63">
        <v>8.0212404696611408E-2</v>
      </c>
      <c r="M1009" s="63">
        <v>0</v>
      </c>
      <c r="N1009" s="63">
        <v>6.7140116914641515E-2</v>
      </c>
      <c r="O1009" s="63">
        <v>0</v>
      </c>
    </row>
    <row r="1010" spans="2:15" x14ac:dyDescent="0.25">
      <c r="B1010" s="63" t="str">
        <f t="shared" si="16"/>
        <v>TC Ind, E 0.1149.001</v>
      </c>
      <c r="C1010" s="63" t="s">
        <v>852</v>
      </c>
      <c r="D1010" s="63">
        <v>149.001</v>
      </c>
      <c r="E1010" s="63">
        <v>593</v>
      </c>
      <c r="F1010" s="63">
        <v>0.1</v>
      </c>
      <c r="G1010" s="63" t="s">
        <v>66</v>
      </c>
      <c r="H1010" s="63" t="s">
        <v>66</v>
      </c>
      <c r="L1010" s="63">
        <v>6.8417880143780321E-2</v>
      </c>
      <c r="M1010" s="63">
        <v>0</v>
      </c>
      <c r="N1010" s="63">
        <v>6.6835471572126673E-2</v>
      </c>
      <c r="O1010" s="63">
        <v>0</v>
      </c>
    </row>
    <row r="1011" spans="2:15" x14ac:dyDescent="0.25">
      <c r="B1011" s="63" t="str">
        <f t="shared" si="16"/>
        <v>TC Ind, E 0.1593.001</v>
      </c>
      <c r="C1011" s="63" t="s">
        <v>852</v>
      </c>
      <c r="D1011" s="63">
        <v>593.00099999999998</v>
      </c>
      <c r="E1011" s="63">
        <v>1000</v>
      </c>
      <c r="F1011" s="63">
        <v>0.1</v>
      </c>
      <c r="G1011" s="63" t="s">
        <v>66</v>
      </c>
      <c r="H1011" s="63" t="s">
        <v>66</v>
      </c>
      <c r="L1011" s="63">
        <v>6.9362327609740135E-2</v>
      </c>
      <c r="M1011" s="63">
        <v>0</v>
      </c>
      <c r="N1011" s="63">
        <v>6.7801964782303922E-2</v>
      </c>
      <c r="O1011" s="63">
        <v>0</v>
      </c>
    </row>
    <row r="1012" spans="2:15" x14ac:dyDescent="0.25">
      <c r="B1012" s="63" t="str">
        <f t="shared" si="16"/>
        <v>TC Ind, E 1-270</v>
      </c>
      <c r="C1012" s="63" t="s">
        <v>852</v>
      </c>
      <c r="D1012" s="63">
        <v>-270</v>
      </c>
      <c r="E1012" s="63">
        <v>149</v>
      </c>
      <c r="F1012" s="63">
        <v>1</v>
      </c>
      <c r="G1012" s="63" t="s">
        <v>66</v>
      </c>
      <c r="H1012" s="63" t="s">
        <v>66</v>
      </c>
      <c r="L1012" s="63">
        <v>0.58498951577863068</v>
      </c>
      <c r="M1012" s="63">
        <v>0</v>
      </c>
      <c r="N1012" s="63">
        <v>0.57836648874162122</v>
      </c>
      <c r="O1012" s="63">
        <v>0</v>
      </c>
    </row>
    <row r="1013" spans="2:15" x14ac:dyDescent="0.25">
      <c r="B1013" s="63" t="str">
        <f t="shared" si="16"/>
        <v>TC Ind, E 1149.001</v>
      </c>
      <c r="C1013" s="63" t="s">
        <v>852</v>
      </c>
      <c r="D1013" s="63">
        <v>149.001</v>
      </c>
      <c r="E1013" s="63">
        <v>593</v>
      </c>
      <c r="F1013" s="63">
        <v>1</v>
      </c>
      <c r="G1013" s="63" t="s">
        <v>66</v>
      </c>
      <c r="H1013" s="63" t="s">
        <v>66</v>
      </c>
      <c r="L1013" s="63">
        <v>0.57907088038742649</v>
      </c>
      <c r="M1013" s="63">
        <v>0</v>
      </c>
      <c r="N1013" s="63">
        <v>0.57833120291081364</v>
      </c>
      <c r="O1013" s="63">
        <v>0</v>
      </c>
    </row>
    <row r="1014" spans="2:15" x14ac:dyDescent="0.25">
      <c r="B1014" s="63" t="str">
        <f t="shared" si="16"/>
        <v>TC Ind, E 1593.001</v>
      </c>
      <c r="C1014" s="63" t="s">
        <v>852</v>
      </c>
      <c r="D1014" s="63">
        <v>593.00099999999998</v>
      </c>
      <c r="E1014" s="63">
        <v>1000</v>
      </c>
      <c r="F1014" s="63">
        <v>1</v>
      </c>
      <c r="G1014" s="63" t="s">
        <v>66</v>
      </c>
      <c r="H1014" s="63" t="s">
        <v>66</v>
      </c>
      <c r="L1014" s="63">
        <v>0.57918322720943971</v>
      </c>
      <c r="M1014" s="63">
        <v>0</v>
      </c>
      <c r="N1014" s="63">
        <v>0.57844369339490675</v>
      </c>
      <c r="O1014" s="63">
        <v>0</v>
      </c>
    </row>
    <row r="1015" spans="2:15" x14ac:dyDescent="0.25">
      <c r="B1015" s="63" t="str">
        <f t="shared" si="16"/>
        <v>TC Ind, J0.1-346</v>
      </c>
      <c r="C1015" s="63" t="s">
        <v>853</v>
      </c>
      <c r="D1015" s="63">
        <v>-346</v>
      </c>
      <c r="E1015" s="63">
        <v>499.99900000000002</v>
      </c>
      <c r="F1015" s="63">
        <v>0.1</v>
      </c>
      <c r="G1015" s="63" t="s">
        <v>69</v>
      </c>
      <c r="H1015" s="63" t="s">
        <v>69</v>
      </c>
      <c r="L1015" s="63">
        <v>0.14000000000000001</v>
      </c>
      <c r="M1015" s="63">
        <v>0</v>
      </c>
      <c r="N1015" s="63">
        <v>9.1293914909540946E-2</v>
      </c>
      <c r="O1015" s="63">
        <v>0</v>
      </c>
    </row>
    <row r="1016" spans="2:15" x14ac:dyDescent="0.25">
      <c r="B1016" s="63" t="str">
        <f t="shared" si="16"/>
        <v>TC Ind, J0.1500</v>
      </c>
      <c r="C1016" s="63" t="s">
        <v>853</v>
      </c>
      <c r="D1016" s="63">
        <v>500</v>
      </c>
      <c r="E1016" s="63">
        <v>1350</v>
      </c>
      <c r="F1016" s="63">
        <v>0.1</v>
      </c>
      <c r="G1016" s="63" t="s">
        <v>69</v>
      </c>
      <c r="H1016" s="63" t="s">
        <v>69</v>
      </c>
      <c r="L1016" s="63">
        <v>0.11</v>
      </c>
      <c r="M1016" s="63">
        <v>0</v>
      </c>
      <c r="N1016" s="63">
        <v>8.4615211958016454E-2</v>
      </c>
      <c r="O1016" s="63">
        <v>0</v>
      </c>
    </row>
    <row r="1017" spans="2:15" x14ac:dyDescent="0.25">
      <c r="B1017" s="63" t="str">
        <f t="shared" si="16"/>
        <v>TC Ind, J0.11350.001</v>
      </c>
      <c r="C1017" s="63" t="s">
        <v>853</v>
      </c>
      <c r="D1017" s="63">
        <v>1350.001</v>
      </c>
      <c r="E1017" s="63">
        <v>2192</v>
      </c>
      <c r="F1017" s="63">
        <v>0.1</v>
      </c>
      <c r="G1017" s="63" t="s">
        <v>69</v>
      </c>
      <c r="H1017" s="63" t="s">
        <v>69</v>
      </c>
      <c r="L1017" s="63">
        <v>0.11</v>
      </c>
      <c r="M1017" s="63">
        <v>0</v>
      </c>
      <c r="N1017" s="63">
        <v>8.8259121266980517E-2</v>
      </c>
      <c r="O1017" s="63">
        <v>0</v>
      </c>
    </row>
    <row r="1018" spans="2:15" x14ac:dyDescent="0.25">
      <c r="B1018" s="63" t="str">
        <f t="shared" si="16"/>
        <v>TC Ind, J1-346</v>
      </c>
      <c r="C1018" s="63" t="s">
        <v>853</v>
      </c>
      <c r="D1018" s="63">
        <v>-346</v>
      </c>
      <c r="E1018" s="63">
        <v>499.99900000000002</v>
      </c>
      <c r="F1018" s="63">
        <v>1</v>
      </c>
      <c r="G1018" s="63" t="s">
        <v>69</v>
      </c>
      <c r="H1018" s="63" t="s">
        <v>69</v>
      </c>
      <c r="L1018" s="63">
        <v>0.61863965548932853</v>
      </c>
      <c r="M1018" s="63">
        <v>0</v>
      </c>
      <c r="N1018" s="63">
        <v>0.58166534957783989</v>
      </c>
      <c r="O1018" s="63">
        <v>0</v>
      </c>
    </row>
    <row r="1019" spans="2:15" x14ac:dyDescent="0.25">
      <c r="B1019" s="63" t="str">
        <f t="shared" si="16"/>
        <v>TC Ind, J1500</v>
      </c>
      <c r="C1019" s="63" t="s">
        <v>853</v>
      </c>
      <c r="D1019" s="63">
        <v>500</v>
      </c>
      <c r="E1019" s="63">
        <v>1350</v>
      </c>
      <c r="F1019" s="63">
        <v>1</v>
      </c>
      <c r="G1019" s="63" t="s">
        <v>69</v>
      </c>
      <c r="H1019" s="63" t="s">
        <v>69</v>
      </c>
      <c r="L1019" s="63">
        <v>0.59110695575872962</v>
      </c>
      <c r="M1019" s="63">
        <v>0</v>
      </c>
      <c r="N1019" s="63">
        <v>0.58065457381708463</v>
      </c>
      <c r="O1019" s="63">
        <v>0</v>
      </c>
    </row>
    <row r="1020" spans="2:15" x14ac:dyDescent="0.25">
      <c r="B1020" s="63" t="str">
        <f t="shared" si="16"/>
        <v>TC Ind, J11350.001</v>
      </c>
      <c r="C1020" s="63" t="s">
        <v>853</v>
      </c>
      <c r="D1020" s="63">
        <v>1350.001</v>
      </c>
      <c r="E1020" s="63">
        <v>2192</v>
      </c>
      <c r="F1020" s="63">
        <v>1</v>
      </c>
      <c r="G1020" s="63" t="s">
        <v>69</v>
      </c>
      <c r="H1020" s="63" t="s">
        <v>69</v>
      </c>
      <c r="L1020" s="63">
        <v>0.58890105303403684</v>
      </c>
      <c r="M1020" s="63">
        <v>0</v>
      </c>
      <c r="N1020" s="63">
        <v>0.58119675884060096</v>
      </c>
      <c r="O1020" s="63">
        <v>0</v>
      </c>
    </row>
    <row r="1021" spans="2:15" x14ac:dyDescent="0.25">
      <c r="B1021" s="63" t="str">
        <f t="shared" si="16"/>
        <v>TC Ind, J0.1-210</v>
      </c>
      <c r="C1021" s="63" t="s">
        <v>853</v>
      </c>
      <c r="D1021" s="63">
        <v>-210</v>
      </c>
      <c r="E1021" s="63">
        <v>259.99900000000002</v>
      </c>
      <c r="F1021" s="63">
        <v>0.1</v>
      </c>
      <c r="G1021" s="63" t="s">
        <v>66</v>
      </c>
      <c r="H1021" s="63" t="s">
        <v>66</v>
      </c>
      <c r="L1021" s="63">
        <v>9.1179633359444567E-2</v>
      </c>
      <c r="M1021" s="63">
        <v>0</v>
      </c>
      <c r="N1021" s="63">
        <v>6.9923590654088555E-2</v>
      </c>
      <c r="O1021" s="63">
        <v>0</v>
      </c>
    </row>
    <row r="1022" spans="2:15" x14ac:dyDescent="0.25">
      <c r="B1022" s="63" t="str">
        <f t="shared" si="16"/>
        <v>TC Ind, J0.1260</v>
      </c>
      <c r="C1022" s="63" t="s">
        <v>853</v>
      </c>
      <c r="D1022" s="63">
        <v>260</v>
      </c>
      <c r="E1022" s="63">
        <v>732</v>
      </c>
      <c r="F1022" s="63">
        <v>0.1</v>
      </c>
      <c r="G1022" s="63" t="s">
        <v>66</v>
      </c>
      <c r="H1022" s="63" t="s">
        <v>66</v>
      </c>
      <c r="L1022" s="63">
        <v>7.3531185828734386E-2</v>
      </c>
      <c r="M1022" s="63">
        <v>0</v>
      </c>
      <c r="N1022" s="63">
        <v>6.7206284834653712E-2</v>
      </c>
      <c r="O1022" s="63">
        <v>0</v>
      </c>
    </row>
    <row r="1023" spans="2:15" x14ac:dyDescent="0.25">
      <c r="B1023" s="63" t="str">
        <f t="shared" si="16"/>
        <v>TC Ind, J0.1732.001</v>
      </c>
      <c r="C1023" s="63" t="s">
        <v>853</v>
      </c>
      <c r="D1023" s="63">
        <v>732.00099999999998</v>
      </c>
      <c r="E1023" s="63">
        <v>1200</v>
      </c>
      <c r="F1023" s="63">
        <v>0.1</v>
      </c>
      <c r="G1023" s="63" t="s">
        <v>66</v>
      </c>
      <c r="H1023" s="63" t="s">
        <v>66</v>
      </c>
      <c r="L1023" s="63">
        <v>7.3544826106785005E-2</v>
      </c>
      <c r="M1023" s="63">
        <v>0</v>
      </c>
      <c r="N1023" s="63">
        <v>6.8653162651124811E-2</v>
      </c>
      <c r="O1023" s="63">
        <v>0</v>
      </c>
    </row>
    <row r="1024" spans="2:15" x14ac:dyDescent="0.25">
      <c r="B1024" s="63" t="str">
        <f t="shared" si="16"/>
        <v>TC Ind, J1-210</v>
      </c>
      <c r="C1024" s="63" t="s">
        <v>853</v>
      </c>
      <c r="D1024" s="63">
        <v>-210</v>
      </c>
      <c r="E1024" s="63">
        <v>259.99900000000002</v>
      </c>
      <c r="F1024" s="63">
        <v>1</v>
      </c>
      <c r="G1024" s="63" t="s">
        <v>66</v>
      </c>
      <c r="H1024" s="63" t="s">
        <v>66</v>
      </c>
      <c r="L1024" s="63">
        <v>0.59041254777347796</v>
      </c>
      <c r="M1024" s="63">
        <v>0</v>
      </c>
      <c r="N1024" s="63">
        <v>0.57869621437327601</v>
      </c>
      <c r="O1024" s="63">
        <v>0</v>
      </c>
    </row>
    <row r="1025" spans="2:15" x14ac:dyDescent="0.25">
      <c r="B1025" s="63" t="str">
        <f t="shared" si="16"/>
        <v>TC Ind, J1260</v>
      </c>
      <c r="C1025" s="63" t="s">
        <v>853</v>
      </c>
      <c r="D1025" s="63">
        <v>260</v>
      </c>
      <c r="E1025" s="63">
        <v>732</v>
      </c>
      <c r="F1025" s="63">
        <v>1</v>
      </c>
      <c r="G1025" s="63" t="s">
        <v>66</v>
      </c>
      <c r="H1025" s="63" t="s">
        <v>66</v>
      </c>
      <c r="L1025" s="63">
        <v>0.58163234705545031</v>
      </c>
      <c r="M1025" s="63">
        <v>0</v>
      </c>
      <c r="N1025" s="63">
        <v>0.57837417362921451</v>
      </c>
      <c r="O1025" s="63">
        <v>0</v>
      </c>
    </row>
    <row r="1026" spans="2:15" x14ac:dyDescent="0.25">
      <c r="B1026" s="63" t="str">
        <f t="shared" si="16"/>
        <v>TC Ind, J1732.001</v>
      </c>
      <c r="C1026" s="63" t="s">
        <v>853</v>
      </c>
      <c r="D1026" s="63">
        <v>732.00099999999998</v>
      </c>
      <c r="E1026" s="63">
        <v>1200</v>
      </c>
      <c r="F1026" s="63">
        <v>1</v>
      </c>
      <c r="G1026" s="63" t="s">
        <v>66</v>
      </c>
      <c r="H1026" s="63" t="s">
        <v>66</v>
      </c>
      <c r="L1026" s="63">
        <v>0.58094371118233445</v>
      </c>
      <c r="M1026" s="63">
        <v>0</v>
      </c>
      <c r="N1026" s="63">
        <v>0.5785440836634681</v>
      </c>
      <c r="O1026" s="63">
        <v>0</v>
      </c>
    </row>
    <row r="1027" spans="2:15" x14ac:dyDescent="0.25">
      <c r="B1027" s="63" t="str">
        <f t="shared" si="16"/>
        <v>TC Ind, K0.1-454</v>
      </c>
      <c r="C1027" s="63" t="s">
        <v>854</v>
      </c>
      <c r="D1027" s="63">
        <v>-454</v>
      </c>
      <c r="E1027" s="63">
        <v>-400.00099999999998</v>
      </c>
      <c r="F1027" s="63">
        <v>0.1</v>
      </c>
      <c r="G1027" s="63" t="s">
        <v>69</v>
      </c>
      <c r="H1027" s="63" t="s">
        <v>69</v>
      </c>
      <c r="L1027" s="63">
        <v>0.76</v>
      </c>
      <c r="M1027" s="63">
        <v>0</v>
      </c>
      <c r="N1027" s="63">
        <v>0.74712634120949173</v>
      </c>
      <c r="O1027" s="63">
        <v>0</v>
      </c>
    </row>
    <row r="1028" spans="2:15" x14ac:dyDescent="0.25">
      <c r="B1028" s="63" t="str">
        <f t="shared" si="16"/>
        <v>TC Ind, K0.1-400</v>
      </c>
      <c r="C1028" s="63" t="s">
        <v>854</v>
      </c>
      <c r="D1028" s="63">
        <v>-400</v>
      </c>
      <c r="E1028" s="63">
        <v>499.99900000000002</v>
      </c>
      <c r="F1028" s="63">
        <v>0.1</v>
      </c>
      <c r="G1028" s="63" t="s">
        <v>69</v>
      </c>
      <c r="H1028" s="63" t="s">
        <v>69</v>
      </c>
      <c r="L1028" s="63">
        <v>0.19</v>
      </c>
      <c r="M1028" s="63">
        <v>0</v>
      </c>
      <c r="N1028" s="63">
        <v>0.13406498917185575</v>
      </c>
      <c r="O1028" s="63">
        <v>0</v>
      </c>
    </row>
    <row r="1029" spans="2:15" x14ac:dyDescent="0.25">
      <c r="B1029" s="63" t="str">
        <f t="shared" si="16"/>
        <v>TC Ind, K0.1500</v>
      </c>
      <c r="C1029" s="63" t="s">
        <v>854</v>
      </c>
      <c r="D1029" s="63">
        <v>500</v>
      </c>
      <c r="E1029" s="63">
        <v>1500</v>
      </c>
      <c r="F1029" s="63">
        <v>0.1</v>
      </c>
      <c r="G1029" s="63" t="s">
        <v>69</v>
      </c>
      <c r="H1029" s="63" t="s">
        <v>69</v>
      </c>
      <c r="L1029" s="63">
        <v>0.12</v>
      </c>
      <c r="M1029" s="63">
        <v>0</v>
      </c>
      <c r="N1029" s="63">
        <v>8.7399116669075461E-2</v>
      </c>
      <c r="O1029" s="63">
        <v>0</v>
      </c>
    </row>
    <row r="1030" spans="2:15" x14ac:dyDescent="0.25">
      <c r="B1030" s="63" t="str">
        <f t="shared" si="16"/>
        <v>TC Ind, K0.11500.001</v>
      </c>
      <c r="C1030" s="63" t="s">
        <v>854</v>
      </c>
      <c r="D1030" s="63">
        <v>1500.001</v>
      </c>
      <c r="E1030" s="63">
        <v>2500</v>
      </c>
      <c r="F1030" s="63">
        <v>0.1</v>
      </c>
      <c r="G1030" s="63" t="s">
        <v>69</v>
      </c>
      <c r="H1030" s="63" t="s">
        <v>69</v>
      </c>
      <c r="L1030" s="63">
        <v>0.13</v>
      </c>
      <c r="M1030" s="63">
        <v>0</v>
      </c>
      <c r="N1030" s="63">
        <v>9.4911697006631171E-2</v>
      </c>
      <c r="O1030" s="63">
        <v>0</v>
      </c>
    </row>
    <row r="1031" spans="2:15" x14ac:dyDescent="0.25">
      <c r="B1031" s="63" t="str">
        <f t="shared" si="16"/>
        <v>TC Ind, K1-454</v>
      </c>
      <c r="C1031" s="63" t="s">
        <v>854</v>
      </c>
      <c r="D1031" s="63">
        <v>-454</v>
      </c>
      <c r="E1031" s="63">
        <v>-400.00099999999998</v>
      </c>
      <c r="F1031" s="63">
        <v>1</v>
      </c>
      <c r="G1031" s="63" t="s">
        <v>69</v>
      </c>
      <c r="H1031" s="63" t="s">
        <v>69</v>
      </c>
      <c r="L1031" s="63">
        <v>0.97818646981497448</v>
      </c>
      <c r="M1031" s="63">
        <v>0</v>
      </c>
      <c r="N1031" s="63">
        <v>0.94244244902756902</v>
      </c>
      <c r="O1031" s="63">
        <v>0</v>
      </c>
    </row>
    <row r="1032" spans="2:15" x14ac:dyDescent="0.25">
      <c r="B1032" s="63" t="str">
        <f t="shared" si="16"/>
        <v>TC Ind, K1-400</v>
      </c>
      <c r="C1032" s="63" t="s">
        <v>854</v>
      </c>
      <c r="D1032" s="63">
        <v>-400</v>
      </c>
      <c r="E1032" s="63">
        <v>499.99900000000002</v>
      </c>
      <c r="F1032" s="63">
        <v>1</v>
      </c>
      <c r="G1032" s="63" t="s">
        <v>69</v>
      </c>
      <c r="H1032" s="63" t="s">
        <v>69</v>
      </c>
      <c r="L1032" s="63">
        <v>0.63789983469148803</v>
      </c>
      <c r="M1032" s="63">
        <v>0</v>
      </c>
      <c r="N1032" s="63">
        <v>0.58989272018024597</v>
      </c>
      <c r="O1032" s="63">
        <v>0</v>
      </c>
    </row>
    <row r="1033" spans="2:15" x14ac:dyDescent="0.25">
      <c r="B1033" s="63" t="str">
        <f t="shared" si="16"/>
        <v>TC Ind, K1500</v>
      </c>
      <c r="C1033" s="63" t="s">
        <v>854</v>
      </c>
      <c r="D1033" s="63">
        <v>500</v>
      </c>
      <c r="E1033" s="63">
        <v>1500</v>
      </c>
      <c r="F1033" s="63">
        <v>1</v>
      </c>
      <c r="G1033" s="63" t="s">
        <v>69</v>
      </c>
      <c r="H1033" s="63" t="s">
        <v>69</v>
      </c>
      <c r="L1033" s="63">
        <v>0.59927905300645423</v>
      </c>
      <c r="M1033" s="63">
        <v>0</v>
      </c>
      <c r="N1033" s="63">
        <v>0.5810667823878205</v>
      </c>
      <c r="O1033" s="63">
        <v>0</v>
      </c>
    </row>
    <row r="1034" spans="2:15" x14ac:dyDescent="0.25">
      <c r="B1034" s="63" t="str">
        <f t="shared" si="16"/>
        <v>TC Ind, K11500.001</v>
      </c>
      <c r="C1034" s="63" t="s">
        <v>854</v>
      </c>
      <c r="D1034" s="63">
        <v>1500.001</v>
      </c>
      <c r="E1034" s="63">
        <v>2500</v>
      </c>
      <c r="F1034" s="63">
        <v>1</v>
      </c>
      <c r="G1034" s="63" t="s">
        <v>69</v>
      </c>
      <c r="H1034" s="63" t="s">
        <v>69</v>
      </c>
      <c r="L1034" s="63">
        <v>0.6073107452859613</v>
      </c>
      <c r="M1034" s="63">
        <v>0</v>
      </c>
      <c r="N1034" s="63">
        <v>0.582244132841782</v>
      </c>
      <c r="O1034" s="63">
        <v>0</v>
      </c>
    </row>
    <row r="1035" spans="2:15" x14ac:dyDescent="0.25">
      <c r="B1035" s="63" t="str">
        <f t="shared" si="16"/>
        <v>TC Ind, K0.1-270</v>
      </c>
      <c r="C1035" s="63" t="s">
        <v>854</v>
      </c>
      <c r="D1035" s="63">
        <v>-270</v>
      </c>
      <c r="E1035" s="63">
        <v>-240.001</v>
      </c>
      <c r="F1035" s="63">
        <v>0.1</v>
      </c>
      <c r="G1035" s="63" t="s">
        <v>66</v>
      </c>
      <c r="H1035" s="63" t="s">
        <v>66</v>
      </c>
      <c r="L1035" s="63">
        <v>0.42910226868372153</v>
      </c>
      <c r="M1035" s="63">
        <v>0</v>
      </c>
      <c r="N1035" s="63">
        <v>0.42288486840721595</v>
      </c>
      <c r="O1035" s="63">
        <v>0</v>
      </c>
    </row>
    <row r="1036" spans="2:15" x14ac:dyDescent="0.25">
      <c r="B1036" s="63" t="str">
        <f t="shared" si="16"/>
        <v>TC Ind, K0.1-240</v>
      </c>
      <c r="C1036" s="63" t="s">
        <v>854</v>
      </c>
      <c r="D1036" s="63">
        <v>-240</v>
      </c>
      <c r="E1036" s="63">
        <v>259.99900000000002</v>
      </c>
      <c r="F1036" s="63">
        <v>0.1</v>
      </c>
      <c r="G1036" s="63" t="s">
        <v>66</v>
      </c>
      <c r="H1036" s="63" t="s">
        <v>66</v>
      </c>
      <c r="L1036" s="63">
        <v>0.11174595941370535</v>
      </c>
      <c r="M1036" s="63">
        <v>0</v>
      </c>
      <c r="N1036" s="63">
        <v>8.9101658819640203E-2</v>
      </c>
      <c r="O1036" s="63">
        <v>0</v>
      </c>
    </row>
    <row r="1037" spans="2:15" x14ac:dyDescent="0.25">
      <c r="B1037" s="63" t="str">
        <f t="shared" si="16"/>
        <v>TC Ind, K0.1260</v>
      </c>
      <c r="C1037" s="63" t="s">
        <v>854</v>
      </c>
      <c r="D1037" s="63">
        <v>260</v>
      </c>
      <c r="E1037" s="63">
        <v>816</v>
      </c>
      <c r="F1037" s="63">
        <v>0.1</v>
      </c>
      <c r="G1037" s="63" t="s">
        <v>66</v>
      </c>
      <c r="H1037" s="63" t="s">
        <v>66</v>
      </c>
      <c r="L1037" s="63">
        <v>7.9534875645267386E-2</v>
      </c>
      <c r="M1037" s="63">
        <v>0</v>
      </c>
      <c r="N1037" s="63">
        <v>6.8316136123774462E-2</v>
      </c>
      <c r="O1037" s="63">
        <v>0</v>
      </c>
    </row>
    <row r="1038" spans="2:15" x14ac:dyDescent="0.25">
      <c r="B1038" s="63" t="str">
        <f t="shared" si="16"/>
        <v>TC Ind, K0.1816.001</v>
      </c>
      <c r="C1038" s="63" t="s">
        <v>854</v>
      </c>
      <c r="D1038" s="63">
        <v>816.00099999999998</v>
      </c>
      <c r="E1038" s="63">
        <v>1371</v>
      </c>
      <c r="F1038" s="63">
        <v>0.1</v>
      </c>
      <c r="G1038" s="63" t="s">
        <v>66</v>
      </c>
      <c r="H1038" s="63" t="s">
        <v>66</v>
      </c>
      <c r="L1038" s="63">
        <v>8.5998874559203631E-2</v>
      </c>
      <c r="M1038" s="63">
        <v>0</v>
      </c>
      <c r="N1038" s="63">
        <v>7.1379452555502029E-2</v>
      </c>
      <c r="O1038" s="63">
        <v>0</v>
      </c>
    </row>
    <row r="1039" spans="2:15" x14ac:dyDescent="0.25">
      <c r="B1039" s="63" t="str">
        <f t="shared" si="16"/>
        <v>TC Ind, K1-270</v>
      </c>
      <c r="C1039" s="63" t="s">
        <v>854</v>
      </c>
      <c r="D1039" s="63">
        <v>-270</v>
      </c>
      <c r="E1039" s="63">
        <v>-240.001</v>
      </c>
      <c r="F1039" s="63">
        <v>1</v>
      </c>
      <c r="G1039" s="63" t="s">
        <v>66</v>
      </c>
      <c r="H1039" s="63" t="s">
        <v>66</v>
      </c>
      <c r="L1039" s="63">
        <v>0.72802485683848872</v>
      </c>
      <c r="M1039" s="63">
        <v>0</v>
      </c>
      <c r="N1039" s="63">
        <v>0.71332433852195765</v>
      </c>
      <c r="O1039" s="63">
        <v>0</v>
      </c>
    </row>
    <row r="1040" spans="2:15" x14ac:dyDescent="0.25">
      <c r="B1040" s="63" t="str">
        <f t="shared" si="16"/>
        <v>TC Ind, K1-240</v>
      </c>
      <c r="C1040" s="63" t="s">
        <v>854</v>
      </c>
      <c r="D1040" s="63">
        <v>-240</v>
      </c>
      <c r="E1040" s="63">
        <v>259.99900000000002</v>
      </c>
      <c r="F1040" s="63">
        <v>1</v>
      </c>
      <c r="G1040" s="63" t="s">
        <v>66</v>
      </c>
      <c r="H1040" s="63" t="s">
        <v>66</v>
      </c>
      <c r="L1040" s="63">
        <v>0.59676739268154</v>
      </c>
      <c r="M1040" s="63">
        <v>0</v>
      </c>
      <c r="N1040" s="63">
        <v>0.58132530101863944</v>
      </c>
      <c r="O1040" s="63">
        <v>0</v>
      </c>
    </row>
    <row r="1041" spans="2:15" x14ac:dyDescent="0.25">
      <c r="B1041" s="63" t="str">
        <f t="shared" si="16"/>
        <v>TC Ind, K1260</v>
      </c>
      <c r="C1041" s="63" t="s">
        <v>854</v>
      </c>
      <c r="D1041" s="63">
        <v>260</v>
      </c>
      <c r="E1041" s="63">
        <v>816</v>
      </c>
      <c r="F1041" s="63">
        <v>1</v>
      </c>
      <c r="G1041" s="63" t="s">
        <v>66</v>
      </c>
      <c r="H1041" s="63" t="s">
        <v>66</v>
      </c>
      <c r="L1041" s="63">
        <v>0.58421049495108046</v>
      </c>
      <c r="M1041" s="63">
        <v>0</v>
      </c>
      <c r="N1041" s="63">
        <v>0.57850418706771878</v>
      </c>
      <c r="O1041" s="63">
        <v>0</v>
      </c>
    </row>
    <row r="1042" spans="2:15" x14ac:dyDescent="0.25">
      <c r="B1042" s="63" t="str">
        <f t="shared" si="16"/>
        <v>TC Ind, K1816.001</v>
      </c>
      <c r="C1042" s="63" t="s">
        <v>854</v>
      </c>
      <c r="D1042" s="63">
        <v>816.00099999999998</v>
      </c>
      <c r="E1042" s="63">
        <v>1371</v>
      </c>
      <c r="F1042" s="63">
        <v>1</v>
      </c>
      <c r="G1042" s="63" t="s">
        <v>66</v>
      </c>
      <c r="H1042" s="63" t="s">
        <v>66</v>
      </c>
      <c r="L1042" s="63">
        <v>0.58676924507035066</v>
      </c>
      <c r="M1042" s="63">
        <v>0</v>
      </c>
      <c r="N1042" s="63">
        <v>0.57887392949339433</v>
      </c>
      <c r="O1042" s="63">
        <v>0</v>
      </c>
    </row>
    <row r="1043" spans="2:15" x14ac:dyDescent="0.25">
      <c r="B1043" s="63" t="str">
        <f t="shared" si="16"/>
        <v>TC Ind, N0.1-454</v>
      </c>
      <c r="C1043" s="63" t="s">
        <v>855</v>
      </c>
      <c r="D1043" s="63">
        <v>-454</v>
      </c>
      <c r="E1043" s="63">
        <v>-400.00099999999998</v>
      </c>
      <c r="F1043" s="63">
        <v>0.1</v>
      </c>
      <c r="G1043" s="63" t="s">
        <v>69</v>
      </c>
      <c r="H1043" s="63" t="s">
        <v>69</v>
      </c>
      <c r="L1043" s="63">
        <v>1.5</v>
      </c>
      <c r="M1043" s="63">
        <v>0</v>
      </c>
      <c r="N1043" s="63">
        <v>1.4092184255033218</v>
      </c>
      <c r="O1043" s="63">
        <v>0</v>
      </c>
    </row>
    <row r="1044" spans="2:15" x14ac:dyDescent="0.25">
      <c r="B1044" s="63" t="str">
        <f t="shared" si="16"/>
        <v>TC Ind, N0.1-400</v>
      </c>
      <c r="C1044" s="63" t="s">
        <v>855</v>
      </c>
      <c r="D1044" s="63">
        <v>-400</v>
      </c>
      <c r="E1044" s="63">
        <v>-150.001</v>
      </c>
      <c r="F1044" s="63">
        <v>0.1</v>
      </c>
      <c r="G1044" s="63" t="s">
        <v>69</v>
      </c>
      <c r="H1044" s="63" t="s">
        <v>69</v>
      </c>
      <c r="L1044" s="63">
        <v>0.24</v>
      </c>
      <c r="M1044" s="63">
        <v>0</v>
      </c>
      <c r="N1044" s="63">
        <v>0.1964992671923122</v>
      </c>
      <c r="O1044" s="63">
        <v>0</v>
      </c>
    </row>
    <row r="1045" spans="2:15" x14ac:dyDescent="0.25">
      <c r="B1045" s="63" t="str">
        <f t="shared" si="16"/>
        <v>TC Ind, N0.1-150</v>
      </c>
      <c r="C1045" s="63" t="s">
        <v>855</v>
      </c>
      <c r="D1045" s="63">
        <v>-150</v>
      </c>
      <c r="E1045" s="63">
        <v>700</v>
      </c>
      <c r="F1045" s="63">
        <v>0.1</v>
      </c>
      <c r="G1045" s="63" t="s">
        <v>69</v>
      </c>
      <c r="H1045" s="63" t="s">
        <v>69</v>
      </c>
      <c r="L1045" s="63">
        <v>0.14000000000000001</v>
      </c>
      <c r="M1045" s="63">
        <v>0</v>
      </c>
      <c r="N1045" s="63">
        <v>8.7994560583858614E-2</v>
      </c>
      <c r="O1045" s="63">
        <v>0</v>
      </c>
    </row>
    <row r="1046" spans="2:15" x14ac:dyDescent="0.25">
      <c r="B1046" s="63" t="str">
        <f t="shared" si="16"/>
        <v>TC Ind, N0.1700.001</v>
      </c>
      <c r="C1046" s="63" t="s">
        <v>855</v>
      </c>
      <c r="D1046" s="63">
        <v>700.00099999999998</v>
      </c>
      <c r="E1046" s="63">
        <v>1500</v>
      </c>
      <c r="F1046" s="63">
        <v>0.1</v>
      </c>
      <c r="G1046" s="63" t="s">
        <v>69</v>
      </c>
      <c r="H1046" s="63" t="s">
        <v>69</v>
      </c>
      <c r="L1046" s="63">
        <v>0.12</v>
      </c>
      <c r="M1046" s="63">
        <v>0</v>
      </c>
      <c r="N1046" s="63">
        <v>8.6893228923035623E-2</v>
      </c>
      <c r="O1046" s="63">
        <v>0</v>
      </c>
    </row>
    <row r="1047" spans="2:15" x14ac:dyDescent="0.25">
      <c r="B1047" s="63" t="str">
        <f t="shared" si="16"/>
        <v>TC Ind, N0.11500.001</v>
      </c>
      <c r="C1047" s="63" t="s">
        <v>855</v>
      </c>
      <c r="D1047" s="63">
        <v>1500.001</v>
      </c>
      <c r="E1047" s="63">
        <v>2372</v>
      </c>
      <c r="F1047" s="63">
        <v>0.1</v>
      </c>
      <c r="G1047" s="63" t="s">
        <v>69</v>
      </c>
      <c r="H1047" s="63" t="s">
        <v>69</v>
      </c>
      <c r="L1047" s="63">
        <v>0.13</v>
      </c>
      <c r="M1047" s="63">
        <v>0</v>
      </c>
      <c r="N1047" s="63">
        <v>9.1887095352296902E-2</v>
      </c>
      <c r="O1047" s="63">
        <v>0</v>
      </c>
    </row>
    <row r="1048" spans="2:15" x14ac:dyDescent="0.25">
      <c r="B1048" s="63" t="str">
        <f t="shared" si="16"/>
        <v>TC Ind, N1-454</v>
      </c>
      <c r="C1048" s="63" t="s">
        <v>855</v>
      </c>
      <c r="D1048" s="63">
        <v>-454</v>
      </c>
      <c r="E1048" s="63">
        <v>-400.00099999999998</v>
      </c>
      <c r="F1048" s="63">
        <v>1</v>
      </c>
      <c r="G1048" s="63" t="s">
        <v>69</v>
      </c>
      <c r="H1048" s="63" t="s">
        <v>69</v>
      </c>
      <c r="L1048" s="63">
        <v>1.5424007310755872</v>
      </c>
      <c r="M1048" s="63">
        <v>0</v>
      </c>
      <c r="N1048" s="63">
        <v>1.521807008387746</v>
      </c>
      <c r="O1048" s="63">
        <v>0</v>
      </c>
    </row>
    <row r="1049" spans="2:15" x14ac:dyDescent="0.25">
      <c r="B1049" s="63" t="str">
        <f t="shared" si="16"/>
        <v>TC Ind, N1-400</v>
      </c>
      <c r="C1049" s="63" t="s">
        <v>855</v>
      </c>
      <c r="D1049" s="63">
        <v>-400</v>
      </c>
      <c r="E1049" s="63">
        <v>-150.001</v>
      </c>
      <c r="F1049" s="63">
        <v>1</v>
      </c>
      <c r="G1049" s="63" t="s">
        <v>69</v>
      </c>
      <c r="H1049" s="63" t="s">
        <v>69</v>
      </c>
      <c r="L1049" s="63">
        <v>0.65705053569079475</v>
      </c>
      <c r="M1049" s="63">
        <v>0</v>
      </c>
      <c r="N1049" s="63">
        <v>0.60713422075115797</v>
      </c>
      <c r="O1049" s="63">
        <v>0</v>
      </c>
    </row>
    <row r="1050" spans="2:15" x14ac:dyDescent="0.25">
      <c r="B1050" s="63" t="str">
        <f t="shared" si="16"/>
        <v>TC Ind, N1-150</v>
      </c>
      <c r="C1050" s="63" t="s">
        <v>855</v>
      </c>
      <c r="D1050" s="63">
        <v>-150</v>
      </c>
      <c r="E1050" s="63">
        <v>700</v>
      </c>
      <c r="F1050" s="63">
        <v>1</v>
      </c>
      <c r="G1050" s="63" t="s">
        <v>69</v>
      </c>
      <c r="H1050" s="63" t="s">
        <v>69</v>
      </c>
      <c r="L1050" s="63">
        <v>0.61816137629003554</v>
      </c>
      <c r="M1050" s="63">
        <v>0</v>
      </c>
      <c r="N1050" s="63">
        <v>0.58115664213045559</v>
      </c>
      <c r="O1050" s="63">
        <v>0</v>
      </c>
    </row>
    <row r="1051" spans="2:15" x14ac:dyDescent="0.25">
      <c r="B1051" s="63" t="str">
        <f t="shared" si="16"/>
        <v>TC Ind, N1700.001</v>
      </c>
      <c r="C1051" s="63" t="s">
        <v>855</v>
      </c>
      <c r="D1051" s="63">
        <v>700.00099999999998</v>
      </c>
      <c r="E1051" s="63">
        <v>1500</v>
      </c>
      <c r="F1051" s="63">
        <v>1</v>
      </c>
      <c r="G1051" s="63" t="s">
        <v>69</v>
      </c>
      <c r="H1051" s="63" t="s">
        <v>69</v>
      </c>
      <c r="L1051" s="63">
        <v>0.60093888569785725</v>
      </c>
      <c r="M1051" s="63">
        <v>0</v>
      </c>
      <c r="N1051" s="63">
        <v>0.58099090632528083</v>
      </c>
      <c r="O1051" s="63">
        <v>0</v>
      </c>
    </row>
    <row r="1052" spans="2:15" x14ac:dyDescent="0.25">
      <c r="B1052" s="63" t="str">
        <f t="shared" si="16"/>
        <v>TC Ind, N11500.001</v>
      </c>
      <c r="C1052" s="63" t="s">
        <v>855</v>
      </c>
      <c r="D1052" s="63">
        <v>1500.001</v>
      </c>
      <c r="E1052" s="63">
        <v>2372</v>
      </c>
      <c r="F1052" s="63">
        <v>1</v>
      </c>
      <c r="G1052" s="63" t="s">
        <v>69</v>
      </c>
      <c r="H1052" s="63" t="s">
        <v>69</v>
      </c>
      <c r="L1052" s="63">
        <v>0.60340755939640556</v>
      </c>
      <c r="M1052" s="63">
        <v>0</v>
      </c>
      <c r="N1052" s="63">
        <v>0.58175874578065623</v>
      </c>
      <c r="O1052" s="63">
        <v>0</v>
      </c>
    </row>
    <row r="1053" spans="2:15" x14ac:dyDescent="0.25">
      <c r="B1053" s="63" t="str">
        <f t="shared" si="16"/>
        <v>TC Ind, N0.1-270</v>
      </c>
      <c r="C1053" s="63" t="s">
        <v>855</v>
      </c>
      <c r="D1053" s="63">
        <v>-270</v>
      </c>
      <c r="E1053" s="63">
        <v>-240.001</v>
      </c>
      <c r="F1053" s="63">
        <v>0.1</v>
      </c>
      <c r="G1053" s="63" t="s">
        <v>66</v>
      </c>
      <c r="H1053" s="63" t="s">
        <v>66</v>
      </c>
      <c r="L1053" s="63">
        <v>0.7975669842355757</v>
      </c>
      <c r="M1053" s="63">
        <v>0</v>
      </c>
      <c r="N1053" s="63">
        <v>0.79450865407942717</v>
      </c>
      <c r="O1053" s="63">
        <v>0</v>
      </c>
    </row>
    <row r="1054" spans="2:15" x14ac:dyDescent="0.25">
      <c r="B1054" s="63" t="str">
        <f t="shared" si="16"/>
        <v>TC Ind, N0.1-240</v>
      </c>
      <c r="C1054" s="63" t="s">
        <v>855</v>
      </c>
      <c r="D1054" s="63">
        <v>-240</v>
      </c>
      <c r="E1054" s="63">
        <v>-101.001</v>
      </c>
      <c r="F1054" s="63">
        <v>0.1</v>
      </c>
      <c r="G1054" s="63" t="s">
        <v>66</v>
      </c>
      <c r="H1054" s="63" t="s">
        <v>66</v>
      </c>
      <c r="L1054" s="63">
        <v>0.13910321957754598</v>
      </c>
      <c r="M1054" s="63">
        <v>0</v>
      </c>
      <c r="N1054" s="63">
        <v>0.12033541773439295</v>
      </c>
      <c r="O1054" s="63">
        <v>0</v>
      </c>
    </row>
    <row r="1055" spans="2:15" x14ac:dyDescent="0.25">
      <c r="B1055" s="63" t="str">
        <f t="shared" ref="B1055:B1118" si="17">CONCATENATE(C1055,F1055,D1055,I1055)</f>
        <v>TC Ind, N0.1-101</v>
      </c>
      <c r="C1055" s="63" t="s">
        <v>855</v>
      </c>
      <c r="D1055" s="63">
        <v>-101</v>
      </c>
      <c r="E1055" s="63">
        <v>371</v>
      </c>
      <c r="F1055" s="63">
        <v>0.1</v>
      </c>
      <c r="G1055" s="63" t="s">
        <v>66</v>
      </c>
      <c r="H1055" s="63" t="s">
        <v>66</v>
      </c>
      <c r="L1055" s="63">
        <v>9.0154951045681858E-2</v>
      </c>
      <c r="M1055" s="63">
        <v>0</v>
      </c>
      <c r="N1055" s="63">
        <v>6.8582054419848743E-2</v>
      </c>
      <c r="O1055" s="63">
        <v>0</v>
      </c>
    </row>
    <row r="1056" spans="2:15" x14ac:dyDescent="0.25">
      <c r="B1056" s="63" t="str">
        <f t="shared" si="17"/>
        <v>TC Ind, N0.1371.001</v>
      </c>
      <c r="C1056" s="63" t="s">
        <v>855</v>
      </c>
      <c r="D1056" s="63">
        <v>371.00099999999998</v>
      </c>
      <c r="E1056" s="63">
        <v>816</v>
      </c>
      <c r="F1056" s="63">
        <v>0.1</v>
      </c>
      <c r="G1056" s="63" t="s">
        <v>66</v>
      </c>
      <c r="H1056" s="63" t="s">
        <v>66</v>
      </c>
      <c r="L1056" s="63">
        <v>8.0367188363578243E-2</v>
      </c>
      <c r="M1056" s="63">
        <v>0</v>
      </c>
      <c r="N1056" s="63">
        <v>6.8115074903546124E-2</v>
      </c>
      <c r="O1056" s="63">
        <v>0</v>
      </c>
    </row>
    <row r="1057" spans="2:15" x14ac:dyDescent="0.25">
      <c r="B1057" s="63" t="str">
        <f t="shared" si="17"/>
        <v>TC Ind, N0.1816.001</v>
      </c>
      <c r="C1057" s="63" t="s">
        <v>855</v>
      </c>
      <c r="D1057" s="63">
        <v>816.00099999999998</v>
      </c>
      <c r="E1057" s="63">
        <v>1300</v>
      </c>
      <c r="F1057" s="63">
        <v>0.1</v>
      </c>
      <c r="G1057" s="63" t="s">
        <v>66</v>
      </c>
      <c r="H1057" s="63" t="s">
        <v>66</v>
      </c>
      <c r="L1057" s="63">
        <v>8.3056110467415276E-2</v>
      </c>
      <c r="M1057" s="63">
        <v>0</v>
      </c>
      <c r="N1057" s="63">
        <v>7.0132563066661269E-2</v>
      </c>
      <c r="O1057" s="63">
        <v>0</v>
      </c>
    </row>
    <row r="1058" spans="2:15" x14ac:dyDescent="0.25">
      <c r="B1058" s="63" t="str">
        <f t="shared" si="17"/>
        <v>TC Ind, N1-270</v>
      </c>
      <c r="C1058" s="63" t="s">
        <v>855</v>
      </c>
      <c r="D1058" s="63">
        <v>-270</v>
      </c>
      <c r="E1058" s="63">
        <v>-240.001</v>
      </c>
      <c r="F1058" s="63">
        <v>1</v>
      </c>
      <c r="G1058" s="63" t="s">
        <v>66</v>
      </c>
      <c r="H1058" s="63" t="s">
        <v>66</v>
      </c>
      <c r="L1058" s="63">
        <v>0.99031327020757198</v>
      </c>
      <c r="M1058" s="63">
        <v>0</v>
      </c>
      <c r="N1058" s="63">
        <v>0.98043051839847528</v>
      </c>
      <c r="O1058" s="63">
        <v>0</v>
      </c>
    </row>
    <row r="1059" spans="2:15" x14ac:dyDescent="0.25">
      <c r="B1059" s="63" t="str">
        <f t="shared" si="17"/>
        <v>TC Ind, N1-240</v>
      </c>
      <c r="C1059" s="63" t="s">
        <v>855</v>
      </c>
      <c r="D1059" s="63">
        <v>-240</v>
      </c>
      <c r="E1059" s="63">
        <v>-101.001</v>
      </c>
      <c r="F1059" s="63">
        <v>1</v>
      </c>
      <c r="G1059" s="63" t="s">
        <v>66</v>
      </c>
      <c r="H1059" s="63" t="s">
        <v>66</v>
      </c>
      <c r="L1059" s="63">
        <v>0.60328847536101948</v>
      </c>
      <c r="M1059" s="63">
        <v>0</v>
      </c>
      <c r="N1059" s="63">
        <v>0.58692470791517282</v>
      </c>
      <c r="O1059" s="63">
        <v>0</v>
      </c>
    </row>
    <row r="1060" spans="2:15" x14ac:dyDescent="0.25">
      <c r="B1060" s="63" t="str">
        <f t="shared" si="17"/>
        <v>TC Ind, N1-101</v>
      </c>
      <c r="C1060" s="63" t="s">
        <v>855</v>
      </c>
      <c r="D1060" s="63">
        <v>-101</v>
      </c>
      <c r="E1060" s="63">
        <v>371</v>
      </c>
      <c r="F1060" s="63">
        <v>1</v>
      </c>
      <c r="G1060" s="63" t="s">
        <v>66</v>
      </c>
      <c r="H1060" s="63" t="s">
        <v>66</v>
      </c>
      <c r="L1060" s="63">
        <v>0.59025517043635967</v>
      </c>
      <c r="M1060" s="63">
        <v>0</v>
      </c>
      <c r="N1060" s="63">
        <v>0.5785356498855081</v>
      </c>
      <c r="O1060" s="63">
        <v>0</v>
      </c>
    </row>
    <row r="1061" spans="2:15" x14ac:dyDescent="0.25">
      <c r="B1061" s="63" t="str">
        <f t="shared" si="17"/>
        <v>TC Ind, N1371.001</v>
      </c>
      <c r="C1061" s="63" t="s">
        <v>855</v>
      </c>
      <c r="D1061" s="63">
        <v>371.00099999999998</v>
      </c>
      <c r="E1061" s="63">
        <v>816</v>
      </c>
      <c r="F1061" s="63">
        <v>1</v>
      </c>
      <c r="G1061" s="63" t="s">
        <v>66</v>
      </c>
      <c r="H1061" s="63" t="s">
        <v>66</v>
      </c>
      <c r="L1061" s="63">
        <v>0.58473630772726992</v>
      </c>
      <c r="M1061" s="63">
        <v>0</v>
      </c>
      <c r="N1061" s="63">
        <v>0.57848047800173497</v>
      </c>
      <c r="O1061" s="63">
        <v>0</v>
      </c>
    </row>
    <row r="1062" spans="2:15" x14ac:dyDescent="0.25">
      <c r="B1062" s="63" t="str">
        <f t="shared" si="17"/>
        <v>TC Ind, N1816.001</v>
      </c>
      <c r="C1062" s="63" t="s">
        <v>855</v>
      </c>
      <c r="D1062" s="63">
        <v>816.00099999999998</v>
      </c>
      <c r="E1062" s="63">
        <v>1300</v>
      </c>
      <c r="F1062" s="63">
        <v>1</v>
      </c>
      <c r="G1062" s="63" t="s">
        <v>66</v>
      </c>
      <c r="H1062" s="63" t="s">
        <v>66</v>
      </c>
      <c r="L1062" s="63">
        <v>0.58552330503320227</v>
      </c>
      <c r="M1062" s="63">
        <v>0</v>
      </c>
      <c r="N1062" s="63">
        <v>0.57872150158975377</v>
      </c>
      <c r="O1062" s="63">
        <v>0</v>
      </c>
    </row>
    <row r="1063" spans="2:15" x14ac:dyDescent="0.25">
      <c r="B1063" s="63" t="str">
        <f t="shared" si="17"/>
        <v>TC Ind, R0.1-58</v>
      </c>
      <c r="C1063" s="63" t="s">
        <v>856</v>
      </c>
      <c r="D1063" s="63">
        <v>-58</v>
      </c>
      <c r="E1063" s="63">
        <v>31.998999999999999</v>
      </c>
      <c r="F1063" s="63">
        <v>0.1</v>
      </c>
      <c r="G1063" s="63" t="s">
        <v>69</v>
      </c>
      <c r="H1063" s="63" t="s">
        <v>69</v>
      </c>
      <c r="L1063" s="63">
        <v>0.26</v>
      </c>
      <c r="M1063" s="63">
        <v>0</v>
      </c>
      <c r="N1063" s="63">
        <v>0.22208790818126992</v>
      </c>
      <c r="O1063" s="63">
        <v>0</v>
      </c>
    </row>
    <row r="1064" spans="2:15" x14ac:dyDescent="0.25">
      <c r="B1064" s="63" t="str">
        <f t="shared" si="17"/>
        <v>TC Ind, R0.132</v>
      </c>
      <c r="C1064" s="63" t="s">
        <v>856</v>
      </c>
      <c r="D1064" s="63">
        <v>32</v>
      </c>
      <c r="E1064" s="63">
        <v>1100</v>
      </c>
      <c r="F1064" s="63">
        <v>0.1</v>
      </c>
      <c r="G1064" s="63" t="s">
        <v>69</v>
      </c>
      <c r="H1064" s="63" t="s">
        <v>69</v>
      </c>
      <c r="L1064" s="63">
        <v>0.19</v>
      </c>
      <c r="M1064" s="63">
        <v>0</v>
      </c>
      <c r="N1064" s="63">
        <v>0.13900942855751769</v>
      </c>
      <c r="O1064" s="63">
        <v>0</v>
      </c>
    </row>
    <row r="1065" spans="2:15" x14ac:dyDescent="0.25">
      <c r="B1065" s="63" t="str">
        <f t="shared" si="17"/>
        <v>TC Ind, R0.11100.001</v>
      </c>
      <c r="C1065" s="63" t="s">
        <v>856</v>
      </c>
      <c r="D1065" s="63">
        <v>1100.001</v>
      </c>
      <c r="E1065" s="63">
        <v>2200</v>
      </c>
      <c r="F1065" s="63">
        <v>0.1</v>
      </c>
      <c r="G1065" s="63" t="s">
        <v>69</v>
      </c>
      <c r="H1065" s="63" t="s">
        <v>69</v>
      </c>
      <c r="L1065" s="63">
        <v>0.16</v>
      </c>
      <c r="M1065" s="63">
        <v>0</v>
      </c>
      <c r="N1065" s="63">
        <v>0.10378609303404512</v>
      </c>
      <c r="O1065" s="63">
        <v>0</v>
      </c>
    </row>
    <row r="1066" spans="2:15" x14ac:dyDescent="0.25">
      <c r="B1066" s="63" t="str">
        <f t="shared" si="17"/>
        <v>TC Ind, R0.12200.001</v>
      </c>
      <c r="C1066" s="63" t="s">
        <v>856</v>
      </c>
      <c r="D1066" s="63">
        <v>2200.0010000000002</v>
      </c>
      <c r="E1066" s="63">
        <v>3214</v>
      </c>
      <c r="F1066" s="63">
        <v>0.1</v>
      </c>
      <c r="G1066" s="63" t="s">
        <v>69</v>
      </c>
      <c r="H1066" s="63" t="s">
        <v>69</v>
      </c>
      <c r="L1066" s="63">
        <v>0.17</v>
      </c>
      <c r="M1066" s="63">
        <v>0</v>
      </c>
      <c r="N1066" s="63">
        <v>0.1177179549958747</v>
      </c>
      <c r="O1066" s="63">
        <v>0</v>
      </c>
    </row>
    <row r="1067" spans="2:15" x14ac:dyDescent="0.25">
      <c r="B1067" s="63" t="str">
        <f t="shared" si="17"/>
        <v>TC Ind, R1-58</v>
      </c>
      <c r="C1067" s="63" t="s">
        <v>856</v>
      </c>
      <c r="D1067" s="63">
        <v>-58</v>
      </c>
      <c r="E1067" s="63">
        <v>31.998999999999999</v>
      </c>
      <c r="F1067" s="63">
        <v>1</v>
      </c>
      <c r="G1067" s="63" t="s">
        <v>69</v>
      </c>
      <c r="H1067" s="63" t="s">
        <v>69</v>
      </c>
      <c r="L1067" s="63">
        <v>0.66463000154998442</v>
      </c>
      <c r="M1067" s="63">
        <v>0</v>
      </c>
      <c r="N1067" s="63">
        <v>0.61589206762251147</v>
      </c>
      <c r="O1067" s="63">
        <v>0</v>
      </c>
    </row>
    <row r="1068" spans="2:15" x14ac:dyDescent="0.25">
      <c r="B1068" s="63" t="str">
        <f t="shared" si="17"/>
        <v>TC Ind, R132</v>
      </c>
      <c r="C1068" s="63" t="s">
        <v>856</v>
      </c>
      <c r="D1068" s="63">
        <v>32</v>
      </c>
      <c r="E1068" s="63">
        <v>1100</v>
      </c>
      <c r="F1068" s="63">
        <v>1</v>
      </c>
      <c r="G1068" s="63" t="s">
        <v>69</v>
      </c>
      <c r="H1068" s="63" t="s">
        <v>69</v>
      </c>
      <c r="L1068" s="63">
        <v>0.64166472649498796</v>
      </c>
      <c r="M1068" s="63">
        <v>0</v>
      </c>
      <c r="N1068" s="63">
        <v>0.59103605746848287</v>
      </c>
      <c r="O1068" s="63">
        <v>0</v>
      </c>
    </row>
    <row r="1069" spans="2:15" x14ac:dyDescent="0.25">
      <c r="B1069" s="63" t="str">
        <f t="shared" si="17"/>
        <v>TC Ind, R11100.001</v>
      </c>
      <c r="C1069" s="63" t="s">
        <v>856</v>
      </c>
      <c r="D1069" s="63">
        <v>1100.001</v>
      </c>
      <c r="E1069" s="63">
        <v>2200</v>
      </c>
      <c r="F1069" s="63">
        <v>1</v>
      </c>
      <c r="G1069" s="63" t="s">
        <v>69</v>
      </c>
      <c r="H1069" s="63" t="s">
        <v>69</v>
      </c>
      <c r="L1069" s="63">
        <v>0.62727452593346189</v>
      </c>
      <c r="M1069" s="63">
        <v>0</v>
      </c>
      <c r="N1069" s="63">
        <v>0.58375641590244776</v>
      </c>
      <c r="O1069" s="63">
        <v>0</v>
      </c>
    </row>
    <row r="1070" spans="2:15" x14ac:dyDescent="0.25">
      <c r="B1070" s="63" t="str">
        <f t="shared" si="17"/>
        <v>TC Ind, R12200.001</v>
      </c>
      <c r="C1070" s="63" t="s">
        <v>856</v>
      </c>
      <c r="D1070" s="63">
        <v>2200.0010000000002</v>
      </c>
      <c r="E1070" s="63">
        <v>3214</v>
      </c>
      <c r="F1070" s="63">
        <v>1</v>
      </c>
      <c r="G1070" s="63" t="s">
        <v>69</v>
      </c>
      <c r="H1070" s="63" t="s">
        <v>69</v>
      </c>
      <c r="L1070" s="63">
        <v>0.62972954091910649</v>
      </c>
      <c r="M1070" s="63">
        <v>0</v>
      </c>
      <c r="N1070" s="63">
        <v>0.58639365355400197</v>
      </c>
      <c r="O1070" s="63">
        <v>0</v>
      </c>
    </row>
    <row r="1071" spans="2:15" x14ac:dyDescent="0.25">
      <c r="B1071" s="63" t="str">
        <f t="shared" si="17"/>
        <v>TC Ind, R0.1-50</v>
      </c>
      <c r="C1071" s="63" t="s">
        <v>856</v>
      </c>
      <c r="D1071" s="63">
        <v>-50</v>
      </c>
      <c r="E1071" s="63">
        <v>-1E-3</v>
      </c>
      <c r="F1071" s="63">
        <v>0.1</v>
      </c>
      <c r="G1071" s="63" t="s">
        <v>66</v>
      </c>
      <c r="H1071" s="63" t="s">
        <v>66</v>
      </c>
      <c r="L1071" s="63">
        <v>0.15076017913497772</v>
      </c>
      <c r="M1071" s="63">
        <v>0</v>
      </c>
      <c r="N1071" s="63">
        <v>0.13383962489882242</v>
      </c>
      <c r="O1071" s="63">
        <v>0</v>
      </c>
    </row>
    <row r="1072" spans="2:15" x14ac:dyDescent="0.25">
      <c r="B1072" s="63" t="str">
        <f t="shared" si="17"/>
        <v>TC Ind, R0.10</v>
      </c>
      <c r="C1072" s="63" t="s">
        <v>856</v>
      </c>
      <c r="D1072" s="63">
        <v>0</v>
      </c>
      <c r="E1072" s="63">
        <v>593</v>
      </c>
      <c r="F1072" s="63">
        <v>0.1</v>
      </c>
      <c r="G1072" s="63" t="s">
        <v>66</v>
      </c>
      <c r="H1072" s="63" t="s">
        <v>66</v>
      </c>
      <c r="L1072" s="63">
        <v>0.11488820753031059</v>
      </c>
      <c r="M1072" s="63">
        <v>0</v>
      </c>
      <c r="N1072" s="63">
        <v>9.1562622339984495E-2</v>
      </c>
      <c r="O1072" s="63">
        <v>0</v>
      </c>
    </row>
    <row r="1073" spans="2:15" x14ac:dyDescent="0.25">
      <c r="B1073" s="63" t="str">
        <f t="shared" si="17"/>
        <v>TC Ind, R0.1593.001</v>
      </c>
      <c r="C1073" s="63" t="s">
        <v>856</v>
      </c>
      <c r="D1073" s="63">
        <v>593.00099999999998</v>
      </c>
      <c r="E1073" s="63">
        <v>1204</v>
      </c>
      <c r="F1073" s="63">
        <v>0.1</v>
      </c>
      <c r="G1073" s="63" t="s">
        <v>66</v>
      </c>
      <c r="H1073" s="63" t="s">
        <v>66</v>
      </c>
      <c r="L1073" s="63">
        <v>9.8605898527910199E-2</v>
      </c>
      <c r="M1073" s="63">
        <v>0</v>
      </c>
      <c r="N1073" s="63">
        <v>7.5210557939653103E-2</v>
      </c>
      <c r="O1073" s="63">
        <v>0</v>
      </c>
    </row>
    <row r="1074" spans="2:15" x14ac:dyDescent="0.25">
      <c r="B1074" s="63" t="str">
        <f t="shared" si="17"/>
        <v>TC Ind, R0.11204.001</v>
      </c>
      <c r="C1074" s="63" t="s">
        <v>856</v>
      </c>
      <c r="D1074" s="63">
        <v>1204.001</v>
      </c>
      <c r="E1074" s="63">
        <v>1768</v>
      </c>
      <c r="F1074" s="63">
        <v>0.1</v>
      </c>
      <c r="G1074" s="63" t="s">
        <v>66</v>
      </c>
      <c r="H1074" s="63" t="s">
        <v>66</v>
      </c>
      <c r="L1074" s="63">
        <v>0.10339603933597968</v>
      </c>
      <c r="M1074" s="63">
        <v>0</v>
      </c>
      <c r="N1074" s="63">
        <v>8.1389469536696527E-2</v>
      </c>
      <c r="O1074" s="63">
        <v>0</v>
      </c>
    </row>
    <row r="1075" spans="2:15" x14ac:dyDescent="0.25">
      <c r="B1075" s="63" t="str">
        <f t="shared" si="17"/>
        <v>TC Ind, R1-50</v>
      </c>
      <c r="C1075" s="63" t="s">
        <v>856</v>
      </c>
      <c r="D1075" s="63">
        <v>-50</v>
      </c>
      <c r="E1075" s="63">
        <v>-1E-3</v>
      </c>
      <c r="F1075" s="63">
        <v>1</v>
      </c>
      <c r="G1075" s="63" t="s">
        <v>66</v>
      </c>
      <c r="H1075" s="63" t="s">
        <v>66</v>
      </c>
      <c r="L1075" s="63">
        <v>0.60594999040520658</v>
      </c>
      <c r="M1075" s="63">
        <v>0</v>
      </c>
      <c r="N1075" s="63">
        <v>0.58984154244428866</v>
      </c>
      <c r="O1075" s="63">
        <v>0</v>
      </c>
    </row>
    <row r="1076" spans="2:15" x14ac:dyDescent="0.25">
      <c r="B1076" s="63" t="str">
        <f t="shared" si="17"/>
        <v>TC Ind, R10</v>
      </c>
      <c r="C1076" s="63" t="s">
        <v>856</v>
      </c>
      <c r="D1076" s="63">
        <v>0</v>
      </c>
      <c r="E1076" s="63">
        <v>593</v>
      </c>
      <c r="F1076" s="63">
        <v>1</v>
      </c>
      <c r="G1076" s="63" t="s">
        <v>66</v>
      </c>
      <c r="H1076" s="63" t="s">
        <v>66</v>
      </c>
      <c r="L1076" s="63">
        <v>0.59803516576267246</v>
      </c>
      <c r="M1076" s="63">
        <v>0</v>
      </c>
      <c r="N1076" s="63">
        <v>0.58170758445268245</v>
      </c>
      <c r="O1076" s="63">
        <v>0</v>
      </c>
    </row>
    <row r="1077" spans="2:15" x14ac:dyDescent="0.25">
      <c r="B1077" s="63" t="str">
        <f t="shared" si="17"/>
        <v>TC Ind, R1593.001</v>
      </c>
      <c r="C1077" s="63" t="s">
        <v>856</v>
      </c>
      <c r="D1077" s="63">
        <v>593.00099999999998</v>
      </c>
      <c r="E1077" s="63">
        <v>1204</v>
      </c>
      <c r="F1077" s="63">
        <v>1</v>
      </c>
      <c r="G1077" s="63" t="s">
        <v>66</v>
      </c>
      <c r="H1077" s="63" t="s">
        <v>66</v>
      </c>
      <c r="L1077" s="63">
        <v>0.59323065397971841</v>
      </c>
      <c r="M1077" s="63">
        <v>0</v>
      </c>
      <c r="N1077" s="63">
        <v>0.57935880767068182</v>
      </c>
      <c r="O1077" s="63">
        <v>0</v>
      </c>
    </row>
    <row r="1078" spans="2:15" x14ac:dyDescent="0.25">
      <c r="B1078" s="63" t="str">
        <f t="shared" si="17"/>
        <v>TC Ind, R11204.001</v>
      </c>
      <c r="C1078" s="63" t="s">
        <v>856</v>
      </c>
      <c r="D1078" s="63">
        <v>1204.001</v>
      </c>
      <c r="E1078" s="63">
        <v>1768</v>
      </c>
      <c r="F1078" s="63">
        <v>1</v>
      </c>
      <c r="G1078" s="63" t="s">
        <v>66</v>
      </c>
      <c r="H1078" s="63" t="s">
        <v>66</v>
      </c>
      <c r="L1078" s="63">
        <v>0.59404564348800293</v>
      </c>
      <c r="M1078" s="63">
        <v>0</v>
      </c>
      <c r="N1078" s="63">
        <v>0.58019328309750795</v>
      </c>
      <c r="O1078" s="63">
        <v>0</v>
      </c>
    </row>
    <row r="1079" spans="2:15" x14ac:dyDescent="0.25">
      <c r="B1079" s="63" t="str">
        <f t="shared" si="17"/>
        <v>TC Ind, S0.1-58</v>
      </c>
      <c r="C1079" s="63" t="s">
        <v>857</v>
      </c>
      <c r="D1079" s="63">
        <v>-58</v>
      </c>
      <c r="E1079" s="63">
        <v>31.998999999999999</v>
      </c>
      <c r="F1079" s="63">
        <v>0.1</v>
      </c>
      <c r="G1079" s="63" t="s">
        <v>69</v>
      </c>
      <c r="H1079" s="63" t="s">
        <v>69</v>
      </c>
      <c r="L1079" s="63">
        <v>0.22</v>
      </c>
      <c r="M1079" s="63">
        <v>0</v>
      </c>
      <c r="N1079" s="63">
        <v>0.17931029664571285</v>
      </c>
      <c r="O1079" s="63">
        <v>0</v>
      </c>
    </row>
    <row r="1080" spans="2:15" x14ac:dyDescent="0.25">
      <c r="B1080" s="63" t="str">
        <f t="shared" si="17"/>
        <v>TC Ind, S0.132</v>
      </c>
      <c r="C1080" s="63" t="s">
        <v>857</v>
      </c>
      <c r="D1080" s="63">
        <v>32</v>
      </c>
      <c r="E1080" s="63">
        <v>1100</v>
      </c>
      <c r="F1080" s="63">
        <v>0.1</v>
      </c>
      <c r="G1080" s="63" t="s">
        <v>69</v>
      </c>
      <c r="H1080" s="63" t="s">
        <v>69</v>
      </c>
      <c r="L1080" s="63">
        <v>0.18</v>
      </c>
      <c r="M1080" s="63">
        <v>0</v>
      </c>
      <c r="N1080" s="63">
        <v>0.12669630907216789</v>
      </c>
      <c r="O1080" s="63">
        <v>0</v>
      </c>
    </row>
    <row r="1081" spans="2:15" x14ac:dyDescent="0.25">
      <c r="B1081" s="63" t="str">
        <f t="shared" si="17"/>
        <v>TC Ind, S0.11100.001</v>
      </c>
      <c r="C1081" s="63" t="s">
        <v>857</v>
      </c>
      <c r="D1081" s="63">
        <v>1100.001</v>
      </c>
      <c r="E1081" s="63">
        <v>2200</v>
      </c>
      <c r="F1081" s="63">
        <v>0.1</v>
      </c>
      <c r="G1081" s="63" t="s">
        <v>69</v>
      </c>
      <c r="H1081" s="63" t="s">
        <v>69</v>
      </c>
      <c r="L1081" s="63">
        <v>0.17</v>
      </c>
      <c r="M1081" s="63">
        <v>0</v>
      </c>
      <c r="N1081" s="63">
        <v>0.10378609303404512</v>
      </c>
      <c r="O1081" s="63">
        <v>0</v>
      </c>
    </row>
    <row r="1082" spans="2:15" x14ac:dyDescent="0.25">
      <c r="B1082" s="63" t="str">
        <f t="shared" si="17"/>
        <v>TC Ind, S0.12200.001</v>
      </c>
      <c r="C1082" s="63" t="s">
        <v>857</v>
      </c>
      <c r="D1082" s="63">
        <v>2200.0010000000002</v>
      </c>
      <c r="E1082" s="63">
        <v>3214</v>
      </c>
      <c r="F1082" s="63">
        <v>0.1</v>
      </c>
      <c r="G1082" s="63" t="s">
        <v>69</v>
      </c>
      <c r="H1082" s="63" t="s">
        <v>69</v>
      </c>
      <c r="L1082" s="63">
        <v>0.17</v>
      </c>
      <c r="M1082" s="63">
        <v>0</v>
      </c>
      <c r="N1082" s="63">
        <v>0.1177179549958747</v>
      </c>
      <c r="O1082" s="63">
        <v>0</v>
      </c>
    </row>
    <row r="1083" spans="2:15" x14ac:dyDescent="0.25">
      <c r="B1083" s="63" t="str">
        <f t="shared" si="17"/>
        <v>TC Ind, S1-58</v>
      </c>
      <c r="C1083" s="63" t="s">
        <v>857</v>
      </c>
      <c r="D1083" s="63">
        <v>-58</v>
      </c>
      <c r="E1083" s="63">
        <v>31.998999999999999</v>
      </c>
      <c r="F1083" s="63">
        <v>1</v>
      </c>
      <c r="G1083" s="63" t="s">
        <v>69</v>
      </c>
      <c r="H1083" s="63" t="s">
        <v>69</v>
      </c>
      <c r="L1083" s="63">
        <v>0.65158436328933933</v>
      </c>
      <c r="M1083" s="63">
        <v>0</v>
      </c>
      <c r="N1083" s="63">
        <v>0.60179081289362801</v>
      </c>
      <c r="O1083" s="63">
        <v>0</v>
      </c>
    </row>
    <row r="1084" spans="2:15" x14ac:dyDescent="0.25">
      <c r="B1084" s="63" t="str">
        <f t="shared" si="17"/>
        <v>TC Ind, S132</v>
      </c>
      <c r="C1084" s="63" t="s">
        <v>857</v>
      </c>
      <c r="D1084" s="63">
        <v>32</v>
      </c>
      <c r="E1084" s="63">
        <v>1100</v>
      </c>
      <c r="F1084" s="63">
        <v>1</v>
      </c>
      <c r="G1084" s="63" t="s">
        <v>69</v>
      </c>
      <c r="H1084" s="63" t="s">
        <v>69</v>
      </c>
      <c r="L1084" s="63">
        <v>0.63802434580791778</v>
      </c>
      <c r="M1084" s="63">
        <v>0</v>
      </c>
      <c r="N1084" s="63">
        <v>0.58826180798392003</v>
      </c>
      <c r="O1084" s="63">
        <v>0</v>
      </c>
    </row>
    <row r="1085" spans="2:15" x14ac:dyDescent="0.25">
      <c r="B1085" s="63" t="str">
        <f t="shared" si="17"/>
        <v>TC Ind, S11100.001</v>
      </c>
      <c r="C1085" s="63" t="s">
        <v>857</v>
      </c>
      <c r="D1085" s="63">
        <v>1100.001</v>
      </c>
      <c r="E1085" s="63">
        <v>2200</v>
      </c>
      <c r="F1085" s="63">
        <v>1</v>
      </c>
      <c r="G1085" s="63" t="s">
        <v>69</v>
      </c>
      <c r="H1085" s="63" t="s">
        <v>69</v>
      </c>
      <c r="L1085" s="63">
        <v>0.62798411313657576</v>
      </c>
      <c r="M1085" s="63">
        <v>0</v>
      </c>
      <c r="N1085" s="63">
        <v>0.58451883508930136</v>
      </c>
      <c r="O1085" s="63">
        <v>0</v>
      </c>
    </row>
    <row r="1086" spans="2:15" x14ac:dyDescent="0.25">
      <c r="B1086" s="63" t="str">
        <f t="shared" si="17"/>
        <v>TC Ind, S12200.001</v>
      </c>
      <c r="C1086" s="63" t="s">
        <v>857</v>
      </c>
      <c r="D1086" s="63">
        <v>2200.0010000000002</v>
      </c>
      <c r="E1086" s="63">
        <v>3214</v>
      </c>
      <c r="F1086" s="63">
        <v>1</v>
      </c>
      <c r="G1086" s="63" t="s">
        <v>69</v>
      </c>
      <c r="H1086" s="63" t="s">
        <v>69</v>
      </c>
      <c r="L1086" s="63">
        <v>0.62972954091910649</v>
      </c>
      <c r="M1086" s="63">
        <v>0</v>
      </c>
      <c r="N1086" s="63">
        <v>0.58773734320897941</v>
      </c>
      <c r="O1086" s="63">
        <v>0</v>
      </c>
    </row>
    <row r="1087" spans="2:15" x14ac:dyDescent="0.25">
      <c r="B1087" s="63" t="str">
        <f t="shared" si="17"/>
        <v>TC Ind, S0.1-50</v>
      </c>
      <c r="C1087" s="63" t="s">
        <v>857</v>
      </c>
      <c r="D1087" s="63">
        <v>-50</v>
      </c>
      <c r="E1087" s="63">
        <v>-1E-3</v>
      </c>
      <c r="F1087" s="63">
        <v>0.1</v>
      </c>
      <c r="G1087" s="63" t="s">
        <v>66</v>
      </c>
      <c r="H1087" s="63" t="s">
        <v>66</v>
      </c>
      <c r="L1087" s="63">
        <v>0.1314298115833096</v>
      </c>
      <c r="M1087" s="63">
        <v>0</v>
      </c>
      <c r="N1087" s="63">
        <v>0.11161634715878845</v>
      </c>
      <c r="O1087" s="63">
        <v>0</v>
      </c>
    </row>
    <row r="1088" spans="2:15" x14ac:dyDescent="0.25">
      <c r="B1088" s="63" t="str">
        <f t="shared" si="17"/>
        <v>TC Ind, S0.10</v>
      </c>
      <c r="C1088" s="63" t="s">
        <v>857</v>
      </c>
      <c r="D1088" s="63">
        <v>0</v>
      </c>
      <c r="E1088" s="63">
        <v>593</v>
      </c>
      <c r="F1088" s="63">
        <v>0.1</v>
      </c>
      <c r="G1088" s="63" t="s">
        <v>66</v>
      </c>
      <c r="H1088" s="63" t="s">
        <v>66</v>
      </c>
      <c r="L1088" s="63">
        <v>0.10978506271772852</v>
      </c>
      <c r="M1088" s="63">
        <v>0</v>
      </c>
      <c r="N1088" s="63">
        <v>8.5698229898479014E-2</v>
      </c>
      <c r="O1088" s="63">
        <v>0</v>
      </c>
    </row>
    <row r="1089" spans="2:15" x14ac:dyDescent="0.25">
      <c r="B1089" s="63" t="str">
        <f t="shared" si="17"/>
        <v>TC Ind, S0.1593.001</v>
      </c>
      <c r="C1089" s="63" t="s">
        <v>857</v>
      </c>
      <c r="D1089" s="63">
        <v>593.00099999999998</v>
      </c>
      <c r="E1089" s="63">
        <v>1204</v>
      </c>
      <c r="F1089" s="63">
        <v>0.1</v>
      </c>
      <c r="G1089" s="63" t="s">
        <v>66</v>
      </c>
      <c r="H1089" s="63" t="s">
        <v>66</v>
      </c>
      <c r="L1089" s="63">
        <v>9.8605898527910199E-2</v>
      </c>
      <c r="M1089" s="63">
        <v>0</v>
      </c>
      <c r="N1089" s="63">
        <v>7.70604124410183E-2</v>
      </c>
      <c r="O1089" s="63">
        <v>0</v>
      </c>
    </row>
    <row r="1090" spans="2:15" x14ac:dyDescent="0.25">
      <c r="B1090" s="63" t="str">
        <f t="shared" si="17"/>
        <v>TC Ind, S0.11204.001</v>
      </c>
      <c r="C1090" s="63" t="s">
        <v>857</v>
      </c>
      <c r="D1090" s="63">
        <v>1204.001</v>
      </c>
      <c r="E1090" s="63">
        <v>1768</v>
      </c>
      <c r="F1090" s="63">
        <v>0.1</v>
      </c>
      <c r="G1090" s="63" t="s">
        <v>66</v>
      </c>
      <c r="H1090" s="63" t="s">
        <v>66</v>
      </c>
      <c r="L1090" s="63">
        <v>0.10577747758193447</v>
      </c>
      <c r="M1090" s="63">
        <v>0</v>
      </c>
      <c r="N1090" s="63">
        <v>8.4394191534098134E-2</v>
      </c>
      <c r="O1090" s="63">
        <v>0</v>
      </c>
    </row>
    <row r="1091" spans="2:15" x14ac:dyDescent="0.25">
      <c r="B1091" s="63" t="str">
        <f t="shared" si="17"/>
        <v>TC Ind, S1-50</v>
      </c>
      <c r="C1091" s="63" t="s">
        <v>857</v>
      </c>
      <c r="D1091" s="63">
        <v>-50</v>
      </c>
      <c r="E1091" s="63">
        <v>-1E-3</v>
      </c>
      <c r="F1091" s="63">
        <v>1</v>
      </c>
      <c r="G1091" s="63" t="s">
        <v>66</v>
      </c>
      <c r="H1091" s="63" t="s">
        <v>66</v>
      </c>
      <c r="L1091" s="63">
        <v>0.60143208646702884</v>
      </c>
      <c r="M1091" s="63">
        <v>0</v>
      </c>
      <c r="N1091" s="63">
        <v>0.58519928994580239</v>
      </c>
      <c r="O1091" s="63">
        <v>0</v>
      </c>
    </row>
    <row r="1092" spans="2:15" x14ac:dyDescent="0.25">
      <c r="B1092" s="63" t="str">
        <f t="shared" si="17"/>
        <v>TC Ind, S10</v>
      </c>
      <c r="C1092" s="63" t="s">
        <v>857</v>
      </c>
      <c r="D1092" s="63">
        <v>0</v>
      </c>
      <c r="E1092" s="63">
        <v>593</v>
      </c>
      <c r="F1092" s="63">
        <v>1</v>
      </c>
      <c r="G1092" s="63" t="s">
        <v>66</v>
      </c>
      <c r="H1092" s="63" t="s">
        <v>66</v>
      </c>
      <c r="L1092" s="63">
        <v>0.59680690357983024</v>
      </c>
      <c r="M1092" s="63">
        <v>0</v>
      </c>
      <c r="N1092" s="63">
        <v>0.58081338363344615</v>
      </c>
      <c r="O1092" s="63">
        <v>0</v>
      </c>
    </row>
    <row r="1093" spans="2:15" x14ac:dyDescent="0.25">
      <c r="B1093" s="63" t="str">
        <f t="shared" si="17"/>
        <v>TC Ind, S1593.001</v>
      </c>
      <c r="C1093" s="63" t="s">
        <v>857</v>
      </c>
      <c r="D1093" s="63">
        <v>593.00099999999998</v>
      </c>
      <c r="E1093" s="63">
        <v>1204</v>
      </c>
      <c r="F1093" s="63">
        <v>1</v>
      </c>
      <c r="G1093" s="63" t="s">
        <v>66</v>
      </c>
      <c r="H1093" s="63" t="s">
        <v>66</v>
      </c>
      <c r="L1093" s="63">
        <v>0.59346801763969592</v>
      </c>
      <c r="M1093" s="63">
        <v>0</v>
      </c>
      <c r="N1093" s="63">
        <v>0.57960185227928662</v>
      </c>
      <c r="O1093" s="63">
        <v>0</v>
      </c>
    </row>
    <row r="1094" spans="2:15" x14ac:dyDescent="0.25">
      <c r="B1094" s="63" t="str">
        <f t="shared" si="17"/>
        <v>TC Ind, S11204.001</v>
      </c>
      <c r="C1094" s="63" t="s">
        <v>857</v>
      </c>
      <c r="D1094" s="63">
        <v>1204.001</v>
      </c>
      <c r="E1094" s="63">
        <v>1768</v>
      </c>
      <c r="F1094" s="63">
        <v>1</v>
      </c>
      <c r="G1094" s="63" t="s">
        <v>66</v>
      </c>
      <c r="H1094" s="63" t="s">
        <v>66</v>
      </c>
      <c r="L1094" s="63">
        <v>0.59446476797225301</v>
      </c>
      <c r="M1094" s="63">
        <v>0</v>
      </c>
      <c r="N1094" s="63">
        <v>0.58062240704669166</v>
      </c>
      <c r="O1094" s="63">
        <v>0</v>
      </c>
    </row>
    <row r="1095" spans="2:15" x14ac:dyDescent="0.25">
      <c r="B1095" s="63" t="str">
        <f t="shared" si="17"/>
        <v>TC Ind, T0.1-454</v>
      </c>
      <c r="C1095" s="63" t="s">
        <v>858</v>
      </c>
      <c r="D1095" s="63">
        <v>-454</v>
      </c>
      <c r="E1095" s="63">
        <v>-400.00099999999998</v>
      </c>
      <c r="F1095" s="63">
        <v>0.1</v>
      </c>
      <c r="G1095" s="63" t="s">
        <v>69</v>
      </c>
      <c r="H1095" s="63" t="s">
        <v>69</v>
      </c>
      <c r="L1095" s="63">
        <v>0.41</v>
      </c>
      <c r="M1095" s="63">
        <v>0</v>
      </c>
      <c r="N1095" s="63">
        <v>0.3849456755008554</v>
      </c>
      <c r="O1095" s="63">
        <v>0</v>
      </c>
    </row>
    <row r="1096" spans="2:15" x14ac:dyDescent="0.25">
      <c r="B1096" s="63" t="str">
        <f t="shared" si="17"/>
        <v>TC Ind, T0.1-400</v>
      </c>
      <c r="C1096" s="63" t="s">
        <v>858</v>
      </c>
      <c r="D1096" s="63">
        <v>-400</v>
      </c>
      <c r="E1096" s="63">
        <v>199.999</v>
      </c>
      <c r="F1096" s="63">
        <v>0.1</v>
      </c>
      <c r="G1096" s="63" t="s">
        <v>69</v>
      </c>
      <c r="H1096" s="63" t="s">
        <v>69</v>
      </c>
      <c r="L1096" s="63">
        <v>0.18</v>
      </c>
      <c r="M1096" s="63">
        <v>0</v>
      </c>
      <c r="N1096" s="63">
        <v>0.12271035083718228</v>
      </c>
      <c r="O1096" s="63">
        <v>0</v>
      </c>
    </row>
    <row r="1097" spans="2:15" x14ac:dyDescent="0.25">
      <c r="B1097" s="63" t="str">
        <f t="shared" si="17"/>
        <v>TC Ind, T0.1200</v>
      </c>
      <c r="C1097" s="63" t="s">
        <v>858</v>
      </c>
      <c r="D1097" s="63">
        <v>200</v>
      </c>
      <c r="E1097" s="63">
        <v>752</v>
      </c>
      <c r="F1097" s="63">
        <v>0.1</v>
      </c>
      <c r="G1097" s="63" t="s">
        <v>69</v>
      </c>
      <c r="H1097" s="63" t="s">
        <v>69</v>
      </c>
      <c r="L1097" s="63">
        <v>0.11</v>
      </c>
      <c r="M1097" s="63">
        <v>0</v>
      </c>
      <c r="N1097" s="63">
        <v>8.3058652509657493E-2</v>
      </c>
      <c r="O1097" s="63">
        <v>0</v>
      </c>
    </row>
    <row r="1098" spans="2:15" x14ac:dyDescent="0.25">
      <c r="B1098" s="63" t="str">
        <f t="shared" si="17"/>
        <v>TC Ind, T1-454</v>
      </c>
      <c r="C1098" s="63" t="s">
        <v>858</v>
      </c>
      <c r="D1098" s="63">
        <v>-454</v>
      </c>
      <c r="E1098" s="63">
        <v>-400.00099999999998</v>
      </c>
      <c r="F1098" s="63">
        <v>1</v>
      </c>
      <c r="G1098" s="63" t="s">
        <v>69</v>
      </c>
      <c r="H1098" s="63" t="s">
        <v>69</v>
      </c>
      <c r="L1098" s="63">
        <v>0.73948236834072656</v>
      </c>
      <c r="M1098" s="63">
        <v>0</v>
      </c>
      <c r="N1098" s="63">
        <v>0.69150789806538726</v>
      </c>
      <c r="O1098" s="63">
        <v>0</v>
      </c>
    </row>
    <row r="1099" spans="2:15" x14ac:dyDescent="0.25">
      <c r="B1099" s="63" t="str">
        <f t="shared" si="17"/>
        <v>TC Ind, T1-400</v>
      </c>
      <c r="C1099" s="63" t="s">
        <v>858</v>
      </c>
      <c r="D1099" s="63">
        <v>-400</v>
      </c>
      <c r="E1099" s="63">
        <v>199.999</v>
      </c>
      <c r="F1099" s="63">
        <v>1</v>
      </c>
      <c r="G1099" s="63" t="s">
        <v>69</v>
      </c>
      <c r="H1099" s="63" t="s">
        <v>69</v>
      </c>
      <c r="L1099" s="63">
        <v>0.63397182480535275</v>
      </c>
      <c r="M1099" s="63">
        <v>0</v>
      </c>
      <c r="N1099" s="63">
        <v>0.5874162324983746</v>
      </c>
      <c r="O1099" s="63">
        <v>0</v>
      </c>
    </row>
    <row r="1100" spans="2:15" x14ac:dyDescent="0.25">
      <c r="B1100" s="63" t="str">
        <f t="shared" si="17"/>
        <v>TC Ind, T1200</v>
      </c>
      <c r="C1100" s="63" t="s">
        <v>858</v>
      </c>
      <c r="D1100" s="63">
        <v>200</v>
      </c>
      <c r="E1100" s="63">
        <v>752</v>
      </c>
      <c r="F1100" s="63">
        <v>1</v>
      </c>
      <c r="G1100" s="63" t="s">
        <v>69</v>
      </c>
      <c r="H1100" s="63" t="s">
        <v>69</v>
      </c>
      <c r="L1100" s="63">
        <v>0.59634028855739751</v>
      </c>
      <c r="M1100" s="63">
        <v>0</v>
      </c>
      <c r="N1100" s="63">
        <v>0.58042978882610785</v>
      </c>
      <c r="O1100" s="63">
        <v>0</v>
      </c>
    </row>
    <row r="1101" spans="2:15" x14ac:dyDescent="0.25">
      <c r="B1101" s="63" t="str">
        <f t="shared" si="17"/>
        <v>TC Ind, T0.1-270</v>
      </c>
      <c r="C1101" s="63" t="s">
        <v>858</v>
      </c>
      <c r="D1101" s="63">
        <v>-270</v>
      </c>
      <c r="E1101" s="63">
        <v>-240.001</v>
      </c>
      <c r="F1101" s="63">
        <v>0.1</v>
      </c>
      <c r="G1101" s="63" t="s">
        <v>66</v>
      </c>
      <c r="H1101" s="63" t="s">
        <v>66</v>
      </c>
      <c r="L1101" s="63">
        <v>0.23330473088353035</v>
      </c>
      <c r="M1101" s="63">
        <v>0</v>
      </c>
      <c r="N1101" s="63">
        <v>0.22166179731949329</v>
      </c>
      <c r="O1101" s="63">
        <v>0</v>
      </c>
    </row>
    <row r="1102" spans="2:15" x14ac:dyDescent="0.25">
      <c r="B1102" s="63" t="str">
        <f t="shared" si="17"/>
        <v>TC Ind, T0.1-240</v>
      </c>
      <c r="C1102" s="63" t="s">
        <v>858</v>
      </c>
      <c r="D1102" s="63">
        <v>-240</v>
      </c>
      <c r="E1102" s="63">
        <v>92.998999999999995</v>
      </c>
      <c r="F1102" s="63">
        <v>0.1</v>
      </c>
      <c r="G1102" s="63" t="s">
        <v>66</v>
      </c>
      <c r="H1102" s="63" t="s">
        <v>66</v>
      </c>
      <c r="L1102" s="63">
        <v>0.1067924535217786</v>
      </c>
      <c r="M1102" s="63">
        <v>0</v>
      </c>
      <c r="N1102" s="63">
        <v>8.3768095571335674E-2</v>
      </c>
      <c r="O1102" s="63">
        <v>0</v>
      </c>
    </row>
    <row r="1103" spans="2:15" x14ac:dyDescent="0.25">
      <c r="B1103" s="63" t="str">
        <f t="shared" si="17"/>
        <v>TC Ind, T0.193</v>
      </c>
      <c r="C1103" s="63" t="s">
        <v>858</v>
      </c>
      <c r="D1103" s="63">
        <v>93</v>
      </c>
      <c r="E1103" s="63">
        <v>400</v>
      </c>
      <c r="F1103" s="63">
        <v>0.1</v>
      </c>
      <c r="G1103" s="63" t="s">
        <v>66</v>
      </c>
      <c r="H1103" s="63" t="s">
        <v>66</v>
      </c>
      <c r="L1103" s="63">
        <v>7.6683362460088569E-2</v>
      </c>
      <c r="M1103" s="63">
        <v>0</v>
      </c>
      <c r="N1103" s="63">
        <v>6.6600766904438821E-2</v>
      </c>
      <c r="O1103" s="63">
        <v>0</v>
      </c>
    </row>
    <row r="1104" spans="2:15" x14ac:dyDescent="0.25">
      <c r="B1104" s="63" t="str">
        <f t="shared" si="17"/>
        <v>TC Ind, T1-270</v>
      </c>
      <c r="C1104" s="63" t="s">
        <v>858</v>
      </c>
      <c r="D1104" s="63">
        <v>-270</v>
      </c>
      <c r="E1104" s="63">
        <v>-240.001</v>
      </c>
      <c r="F1104" s="63">
        <v>1</v>
      </c>
      <c r="G1104" s="63" t="s">
        <v>66</v>
      </c>
      <c r="H1104" s="63" t="s">
        <v>66</v>
      </c>
      <c r="L1104" s="63">
        <v>0.63271046509270079</v>
      </c>
      <c r="M1104" s="63">
        <v>0</v>
      </c>
      <c r="N1104" s="63">
        <v>0.61573854223274693</v>
      </c>
      <c r="O1104" s="63">
        <v>0</v>
      </c>
    </row>
    <row r="1105" spans="2:15" x14ac:dyDescent="0.25">
      <c r="B1105" s="63" t="str">
        <f t="shared" si="17"/>
        <v>TC Ind, T1-240</v>
      </c>
      <c r="C1105" s="63" t="s">
        <v>858</v>
      </c>
      <c r="D1105" s="63">
        <v>-240</v>
      </c>
      <c r="E1105" s="63">
        <v>92.998999999999995</v>
      </c>
      <c r="F1105" s="63">
        <v>1</v>
      </c>
      <c r="G1105" s="63" t="s">
        <v>66</v>
      </c>
      <c r="H1105" s="63" t="s">
        <v>66</v>
      </c>
      <c r="L1105" s="63">
        <v>0.5954554819714567</v>
      </c>
      <c r="M1105" s="63">
        <v>0</v>
      </c>
      <c r="N1105" s="63">
        <v>0.58053173370251565</v>
      </c>
      <c r="O1105" s="63">
        <v>0</v>
      </c>
    </row>
    <row r="1106" spans="2:15" x14ac:dyDescent="0.25">
      <c r="B1106" s="63" t="str">
        <f t="shared" si="17"/>
        <v>TC Ind, T193</v>
      </c>
      <c r="C1106" s="63" t="s">
        <v>858</v>
      </c>
      <c r="D1106" s="63">
        <v>93</v>
      </c>
      <c r="E1106" s="63">
        <v>400</v>
      </c>
      <c r="F1106" s="63">
        <v>1</v>
      </c>
      <c r="G1106" s="63" t="s">
        <v>66</v>
      </c>
      <c r="H1106" s="63" t="s">
        <v>66</v>
      </c>
      <c r="L1106" s="63">
        <v>0.58327897772503612</v>
      </c>
      <c r="M1106" s="63">
        <v>0</v>
      </c>
      <c r="N1106" s="63">
        <v>0.5783041260031434</v>
      </c>
      <c r="O1106" s="63">
        <v>0</v>
      </c>
    </row>
    <row r="1107" spans="2:15" x14ac:dyDescent="0.25">
      <c r="B1107" s="63" t="str">
        <f t="shared" si="17"/>
        <v>PT1000.01-320</v>
      </c>
      <c r="C1107" s="63" t="s">
        <v>859</v>
      </c>
      <c r="D1107" s="63">
        <v>-320</v>
      </c>
      <c r="E1107" s="63">
        <v>32</v>
      </c>
      <c r="F1107" s="63">
        <v>0.01</v>
      </c>
      <c r="G1107" s="63" t="s">
        <v>69</v>
      </c>
      <c r="H1107" s="63" t="s">
        <v>69</v>
      </c>
      <c r="L1107" s="63">
        <v>1.2999999999999999E-2</v>
      </c>
      <c r="M1107" s="63">
        <v>0</v>
      </c>
      <c r="N1107" s="63">
        <v>1.0649564457783983E-2</v>
      </c>
      <c r="O1107" s="63">
        <v>0</v>
      </c>
    </row>
    <row r="1108" spans="2:15" x14ac:dyDescent="0.25">
      <c r="B1108" s="63" t="str">
        <f t="shared" si="17"/>
        <v>PT1000.0132.001</v>
      </c>
      <c r="C1108" s="63" t="s">
        <v>859</v>
      </c>
      <c r="D1108" s="63">
        <v>32.000999999999998</v>
      </c>
      <c r="E1108" s="63">
        <v>400</v>
      </c>
      <c r="F1108" s="63">
        <v>0.01</v>
      </c>
      <c r="G1108" s="63" t="s">
        <v>69</v>
      </c>
      <c r="H1108" s="63" t="s">
        <v>69</v>
      </c>
      <c r="L1108" s="63">
        <v>1.6E-2</v>
      </c>
      <c r="M1108" s="63">
        <v>0</v>
      </c>
      <c r="N1108" s="63">
        <v>1.438042275688259E-2</v>
      </c>
      <c r="O1108" s="63">
        <v>0</v>
      </c>
    </row>
    <row r="1109" spans="2:15" x14ac:dyDescent="0.25">
      <c r="B1109" s="63" t="str">
        <f t="shared" si="17"/>
        <v>PT1000.01400.001</v>
      </c>
      <c r="C1109" s="63" t="s">
        <v>859</v>
      </c>
      <c r="D1109" s="63">
        <v>400.00099999999998</v>
      </c>
      <c r="E1109" s="63">
        <v>800</v>
      </c>
      <c r="F1109" s="63">
        <v>0.01</v>
      </c>
      <c r="G1109" s="63" t="s">
        <v>69</v>
      </c>
      <c r="H1109" s="63" t="s">
        <v>69</v>
      </c>
      <c r="L1109" s="63">
        <v>2.1000000000000001E-2</v>
      </c>
      <c r="M1109" s="63">
        <v>0</v>
      </c>
      <c r="N1109" s="63">
        <v>1.8635774297481356E-2</v>
      </c>
      <c r="O1109" s="63">
        <v>0</v>
      </c>
    </row>
    <row r="1110" spans="2:15" x14ac:dyDescent="0.25">
      <c r="B1110" s="63" t="str">
        <f t="shared" si="17"/>
        <v>PT1000.01800.001</v>
      </c>
      <c r="C1110" s="63" t="s">
        <v>859</v>
      </c>
      <c r="D1110" s="63">
        <v>800.00099999999998</v>
      </c>
      <c r="E1110" s="63">
        <v>1200</v>
      </c>
      <c r="F1110" s="63">
        <v>0.01</v>
      </c>
      <c r="G1110" s="63" t="s">
        <v>69</v>
      </c>
      <c r="H1110" s="63" t="s">
        <v>69</v>
      </c>
      <c r="L1110" s="63">
        <v>2.7E-2</v>
      </c>
      <c r="M1110" s="63">
        <v>0</v>
      </c>
      <c r="N1110" s="63">
        <v>2.5728382878661856E-2</v>
      </c>
      <c r="O1110" s="63">
        <v>0</v>
      </c>
    </row>
    <row r="1111" spans="2:15" x14ac:dyDescent="0.25">
      <c r="B1111" s="63" t="str">
        <f t="shared" si="17"/>
        <v>PT1000.011200.001</v>
      </c>
      <c r="C1111" s="63" t="s">
        <v>859</v>
      </c>
      <c r="D1111" s="63">
        <v>1200.001</v>
      </c>
      <c r="E1111" s="63">
        <v>1562</v>
      </c>
      <c r="F1111" s="63">
        <v>0.01</v>
      </c>
      <c r="G1111" s="63" t="s">
        <v>69</v>
      </c>
      <c r="H1111" s="63" t="s">
        <v>69</v>
      </c>
      <c r="L1111" s="63">
        <v>3.4000000000000002E-2</v>
      </c>
      <c r="M1111" s="63">
        <v>0</v>
      </c>
      <c r="N1111" s="63">
        <v>3.2361406243587444E-2</v>
      </c>
      <c r="O1111" s="63">
        <v>0</v>
      </c>
    </row>
    <row r="1112" spans="2:15" x14ac:dyDescent="0.25">
      <c r="B1112" s="63" t="str">
        <f t="shared" si="17"/>
        <v>PT1000.1-320</v>
      </c>
      <c r="C1112" s="63" t="s">
        <v>859</v>
      </c>
      <c r="D1112" s="63">
        <v>-320</v>
      </c>
      <c r="E1112" s="63">
        <v>32</v>
      </c>
      <c r="F1112" s="63">
        <v>0.1</v>
      </c>
      <c r="G1112" s="63" t="s">
        <v>69</v>
      </c>
      <c r="H1112" s="63" t="s">
        <v>69</v>
      </c>
      <c r="L1112" s="63">
        <v>5.9930360784625825E-2</v>
      </c>
      <c r="M1112" s="63">
        <v>0</v>
      </c>
      <c r="N1112" s="63">
        <v>5.8424423173365575E-2</v>
      </c>
      <c r="O1112" s="63">
        <v>0</v>
      </c>
    </row>
    <row r="1113" spans="2:15" x14ac:dyDescent="0.25">
      <c r="B1113" s="63" t="str">
        <f t="shared" si="17"/>
        <v>PT1000.132.001</v>
      </c>
      <c r="C1113" s="63" t="s">
        <v>859</v>
      </c>
      <c r="D1113" s="63">
        <v>32.000999999999998</v>
      </c>
      <c r="E1113" s="63">
        <v>400</v>
      </c>
      <c r="F1113" s="63">
        <v>0.1</v>
      </c>
      <c r="G1113" s="63" t="s">
        <v>69</v>
      </c>
      <c r="H1113" s="63" t="s">
        <v>69</v>
      </c>
      <c r="L1113" s="63">
        <v>6.0704460126926318E-2</v>
      </c>
      <c r="M1113" s="63">
        <v>0</v>
      </c>
      <c r="N1113" s="63">
        <v>5.921821137679411E-2</v>
      </c>
      <c r="O1113" s="63">
        <v>0</v>
      </c>
    </row>
    <row r="1114" spans="2:15" x14ac:dyDescent="0.25">
      <c r="B1114" s="63" t="str">
        <f t="shared" si="17"/>
        <v>PT1000.1400.001</v>
      </c>
      <c r="C1114" s="63" t="s">
        <v>859</v>
      </c>
      <c r="D1114" s="63">
        <v>400.00099999999998</v>
      </c>
      <c r="E1114" s="63">
        <v>800</v>
      </c>
      <c r="F1114" s="63">
        <v>0.1</v>
      </c>
      <c r="G1114" s="63" t="s">
        <v>69</v>
      </c>
      <c r="H1114" s="63" t="s">
        <v>69</v>
      </c>
      <c r="L1114" s="63">
        <v>6.2414675888018113E-2</v>
      </c>
      <c r="M1114" s="63">
        <v>0</v>
      </c>
      <c r="N1114" s="63">
        <v>6.0392814834768771E-2</v>
      </c>
      <c r="O1114" s="63">
        <v>0</v>
      </c>
    </row>
    <row r="1115" spans="2:15" x14ac:dyDescent="0.25">
      <c r="B1115" s="63" t="str">
        <f t="shared" si="17"/>
        <v>PT1000.1800.001</v>
      </c>
      <c r="C1115" s="63" t="s">
        <v>859</v>
      </c>
      <c r="D1115" s="63">
        <v>800.00099999999998</v>
      </c>
      <c r="E1115" s="63">
        <v>1200</v>
      </c>
      <c r="F1115" s="63">
        <v>0.1</v>
      </c>
      <c r="G1115" s="63" t="s">
        <v>69</v>
      </c>
      <c r="H1115" s="63" t="s">
        <v>69</v>
      </c>
      <c r="L1115" s="63">
        <v>6.4886434391871958E-2</v>
      </c>
      <c r="M1115" s="63">
        <v>0</v>
      </c>
      <c r="N1115" s="63">
        <v>6.2944020252530916E-2</v>
      </c>
      <c r="O1115" s="63">
        <v>0</v>
      </c>
    </row>
    <row r="1116" spans="2:15" x14ac:dyDescent="0.25">
      <c r="B1116" s="63" t="str">
        <f t="shared" si="17"/>
        <v>PT1000.11200.001</v>
      </c>
      <c r="C1116" s="63" t="s">
        <v>859</v>
      </c>
      <c r="D1116" s="63">
        <v>1200.001</v>
      </c>
      <c r="E1116" s="63">
        <v>1562</v>
      </c>
      <c r="F1116" s="63">
        <v>0.1</v>
      </c>
      <c r="G1116" s="63" t="s">
        <v>69</v>
      </c>
      <c r="H1116" s="63" t="s">
        <v>69</v>
      </c>
      <c r="L1116" s="63">
        <v>6.9137119183425161E-2</v>
      </c>
      <c r="M1116" s="63">
        <v>0</v>
      </c>
      <c r="N1116" s="63">
        <v>6.5933759289627192E-2</v>
      </c>
      <c r="O1116" s="63">
        <v>0</v>
      </c>
    </row>
    <row r="1117" spans="2:15" x14ac:dyDescent="0.25">
      <c r="B1117" s="63" t="str">
        <f t="shared" si="17"/>
        <v>PT1001-320</v>
      </c>
      <c r="C1117" s="63" t="s">
        <v>859</v>
      </c>
      <c r="D1117" s="63">
        <v>-320</v>
      </c>
      <c r="E1117" s="63">
        <v>32</v>
      </c>
      <c r="F1117" s="63">
        <v>1</v>
      </c>
      <c r="G1117" s="63" t="s">
        <v>69</v>
      </c>
      <c r="H1117" s="63" t="s">
        <v>69</v>
      </c>
      <c r="L1117" s="63">
        <v>0.57803663630057245</v>
      </c>
      <c r="M1117" s="63">
        <v>0</v>
      </c>
      <c r="N1117" s="63">
        <v>0.57741961624380289</v>
      </c>
      <c r="O1117" s="63">
        <v>0</v>
      </c>
    </row>
    <row r="1118" spans="2:15" x14ac:dyDescent="0.25">
      <c r="B1118" s="63" t="str">
        <f t="shared" si="17"/>
        <v>PT100132.001</v>
      </c>
      <c r="C1118" s="63" t="s">
        <v>859</v>
      </c>
      <c r="D1118" s="63">
        <v>32.000999999999998</v>
      </c>
      <c r="E1118" s="63">
        <v>400</v>
      </c>
      <c r="F1118" s="63">
        <v>1</v>
      </c>
      <c r="G1118" s="63" t="s">
        <v>69</v>
      </c>
      <c r="H1118" s="63" t="s">
        <v>69</v>
      </c>
      <c r="L1118" s="63">
        <v>0.57811740696955871</v>
      </c>
      <c r="M1118" s="63">
        <v>0</v>
      </c>
      <c r="N1118" s="63">
        <v>0.57750047321077302</v>
      </c>
      <c r="O1118" s="63">
        <v>0</v>
      </c>
    </row>
    <row r="1119" spans="2:15" x14ac:dyDescent="0.25">
      <c r="B1119" s="63" t="str">
        <f t="shared" ref="B1119:B1166" si="18">CONCATENATE(C1119,F1119,D1119,I1119)</f>
        <v>PT1001400.001</v>
      </c>
      <c r="C1119" s="63" t="s">
        <v>859</v>
      </c>
      <c r="D1119" s="63">
        <v>400.00099999999998</v>
      </c>
      <c r="E1119" s="63">
        <v>800</v>
      </c>
      <c r="F1119" s="63">
        <v>1</v>
      </c>
      <c r="G1119" s="63" t="s">
        <v>69</v>
      </c>
      <c r="H1119" s="63" t="s">
        <v>69</v>
      </c>
      <c r="L1119" s="63">
        <v>0.57848119313753454</v>
      </c>
      <c r="M1119" s="63">
        <v>0</v>
      </c>
      <c r="N1119" s="63">
        <v>0.57762210145013215</v>
      </c>
      <c r="O1119" s="63">
        <v>0</v>
      </c>
    </row>
    <row r="1120" spans="2:15" x14ac:dyDescent="0.25">
      <c r="B1120" s="63" t="str">
        <f t="shared" si="18"/>
        <v>PT1001800.001</v>
      </c>
      <c r="C1120" s="63" t="s">
        <v>859</v>
      </c>
      <c r="D1120" s="63">
        <v>800.00099999999998</v>
      </c>
      <c r="E1120" s="63">
        <v>1200</v>
      </c>
      <c r="F1120" s="63">
        <v>1</v>
      </c>
      <c r="G1120" s="63" t="s">
        <v>69</v>
      </c>
      <c r="H1120" s="63" t="s">
        <v>69</v>
      </c>
      <c r="L1120" s="63">
        <v>0.57875309797504315</v>
      </c>
      <c r="M1120" s="63">
        <v>0</v>
      </c>
      <c r="N1120" s="63">
        <v>0.57789441049862311</v>
      </c>
      <c r="O1120" s="63">
        <v>0</v>
      </c>
    </row>
    <row r="1121" spans="2:15" x14ac:dyDescent="0.25">
      <c r="B1121" s="63" t="str">
        <f t="shared" si="18"/>
        <v>PT10011200.001</v>
      </c>
      <c r="C1121" s="63" t="s">
        <v>859</v>
      </c>
      <c r="D1121" s="63">
        <v>1200.001</v>
      </c>
      <c r="E1121" s="63">
        <v>1562</v>
      </c>
      <c r="F1121" s="63">
        <v>1</v>
      </c>
      <c r="G1121" s="63" t="s">
        <v>69</v>
      </c>
      <c r="H1121" s="63" t="s">
        <v>69</v>
      </c>
      <c r="L1121" s="63">
        <v>0.5797223328057538</v>
      </c>
      <c r="M1121" s="63">
        <v>0</v>
      </c>
      <c r="N1121" s="63">
        <v>0.57822768924884826</v>
      </c>
      <c r="O1121" s="63">
        <v>0</v>
      </c>
    </row>
    <row r="1122" spans="2:15" x14ac:dyDescent="0.25">
      <c r="B1122" s="63" t="str">
        <f t="shared" si="18"/>
        <v>PT1000.01-195.6</v>
      </c>
      <c r="C1122" s="63" t="s">
        <v>859</v>
      </c>
      <c r="D1122" s="63">
        <v>-195.6</v>
      </c>
      <c r="E1122" s="63">
        <v>0</v>
      </c>
      <c r="F1122" s="63">
        <v>0.01</v>
      </c>
      <c r="G1122" s="63" t="s">
        <v>66</v>
      </c>
      <c r="H1122" s="63" t="s">
        <v>66</v>
      </c>
      <c r="L1122" s="63">
        <v>8.473608629111307E-3</v>
      </c>
      <c r="M1122" s="63">
        <v>0</v>
      </c>
      <c r="N1122" s="63">
        <v>7.6190123182676619E-3</v>
      </c>
      <c r="O1122" s="63">
        <v>0</v>
      </c>
    </row>
    <row r="1123" spans="2:15" x14ac:dyDescent="0.25">
      <c r="B1123" s="63" t="str">
        <f t="shared" si="18"/>
        <v>PT1000.010.001</v>
      </c>
      <c r="C1123" s="63" t="s">
        <v>859</v>
      </c>
      <c r="D1123" s="63">
        <v>1E-3</v>
      </c>
      <c r="E1123" s="63">
        <v>204.44399999999999</v>
      </c>
      <c r="F1123" s="63">
        <v>0.01</v>
      </c>
      <c r="G1123" s="63" t="s">
        <v>66</v>
      </c>
      <c r="H1123" s="63" t="s">
        <v>66</v>
      </c>
      <c r="L1123" s="63">
        <v>1.0031154486750597E-2</v>
      </c>
      <c r="M1123" s="63">
        <v>0</v>
      </c>
      <c r="N1123" s="63">
        <v>9.3204809877828407E-3</v>
      </c>
      <c r="O1123" s="63">
        <v>0</v>
      </c>
    </row>
    <row r="1124" spans="2:15" x14ac:dyDescent="0.25">
      <c r="B1124" s="63" t="str">
        <f t="shared" si="18"/>
        <v>PT1000.01204.445</v>
      </c>
      <c r="C1124" s="63" t="s">
        <v>859</v>
      </c>
      <c r="D1124" s="63">
        <v>204.44499999999999</v>
      </c>
      <c r="E1124" s="63">
        <v>426.66699999999997</v>
      </c>
      <c r="F1124" s="63">
        <v>0.01</v>
      </c>
      <c r="G1124" s="63" t="s">
        <v>66</v>
      </c>
      <c r="H1124" s="63" t="s">
        <v>66</v>
      </c>
      <c r="L1124" s="63">
        <v>1.2222647353316515E-2</v>
      </c>
      <c r="M1124" s="63">
        <v>0</v>
      </c>
      <c r="N1124" s="63">
        <v>1.1412019199144651E-2</v>
      </c>
      <c r="O1124" s="63">
        <v>0</v>
      </c>
    </row>
    <row r="1125" spans="2:15" x14ac:dyDescent="0.25">
      <c r="B1125" s="63" t="str">
        <f t="shared" si="18"/>
        <v>PT1000.01426.668</v>
      </c>
      <c r="C1125" s="63" t="s">
        <v>859</v>
      </c>
      <c r="D1125" s="63">
        <v>426.66800000000001</v>
      </c>
      <c r="E1125" s="63">
        <v>648.88900000000001</v>
      </c>
      <c r="F1125" s="63">
        <v>0.01</v>
      </c>
      <c r="G1125" s="63" t="s">
        <v>66</v>
      </c>
      <c r="H1125" s="63" t="s">
        <v>66</v>
      </c>
      <c r="L1125" s="63">
        <v>1.5700625851060919E-2</v>
      </c>
      <c r="M1125" s="63">
        <v>0</v>
      </c>
      <c r="N1125" s="63">
        <v>1.5078153931868227E-2</v>
      </c>
      <c r="O1125" s="63">
        <v>0</v>
      </c>
    </row>
    <row r="1126" spans="2:15" x14ac:dyDescent="0.25">
      <c r="B1126" s="63" t="str">
        <f t="shared" si="18"/>
        <v>PT1000.01648.89</v>
      </c>
      <c r="C1126" s="63" t="s">
        <v>859</v>
      </c>
      <c r="D1126" s="63">
        <v>648.89</v>
      </c>
      <c r="E1126" s="63">
        <v>850</v>
      </c>
      <c r="F1126" s="63">
        <v>0.01</v>
      </c>
      <c r="G1126" s="63" t="s">
        <v>66</v>
      </c>
      <c r="H1126" s="63" t="s">
        <v>66</v>
      </c>
      <c r="L1126" s="63">
        <v>1.9484858314517687E-2</v>
      </c>
      <c r="M1126" s="63">
        <v>0</v>
      </c>
      <c r="N1126" s="63">
        <v>1.8608434971187218E-2</v>
      </c>
      <c r="O1126" s="63">
        <v>0</v>
      </c>
    </row>
    <row r="1127" spans="2:15" x14ac:dyDescent="0.25">
      <c r="B1127" s="63" t="str">
        <f t="shared" si="18"/>
        <v>PT1000.1-195.6</v>
      </c>
      <c r="C1127" s="63" t="s">
        <v>859</v>
      </c>
      <c r="D1127" s="63">
        <v>-195.6</v>
      </c>
      <c r="E1127" s="63">
        <v>0</v>
      </c>
      <c r="F1127" s="63">
        <v>0.1</v>
      </c>
      <c r="G1127" s="63" t="s">
        <v>66</v>
      </c>
      <c r="H1127" s="63" t="s">
        <v>66</v>
      </c>
      <c r="L1127" s="63">
        <v>5.84214012728183E-2</v>
      </c>
      <c r="M1127" s="63">
        <v>0</v>
      </c>
      <c r="N1127" s="63">
        <v>5.7948678576011679E-2</v>
      </c>
      <c r="O1127" s="63">
        <v>0</v>
      </c>
    </row>
    <row r="1128" spans="2:15" x14ac:dyDescent="0.25">
      <c r="B1128" s="63" t="str">
        <f t="shared" si="18"/>
        <v>PT1000.10.001</v>
      </c>
      <c r="C1128" s="63" t="s">
        <v>859</v>
      </c>
      <c r="D1128" s="63">
        <v>1E-3</v>
      </c>
      <c r="E1128" s="63">
        <v>204.44399999999999</v>
      </c>
      <c r="F1128" s="63">
        <v>0.1</v>
      </c>
      <c r="G1128" s="63" t="s">
        <v>66</v>
      </c>
      <c r="H1128" s="63" t="s">
        <v>66</v>
      </c>
      <c r="L1128" s="63">
        <v>5.8667556143215671E-2</v>
      </c>
      <c r="M1128" s="63">
        <v>0</v>
      </c>
      <c r="N1128" s="63">
        <v>5.8196832953723708E-2</v>
      </c>
      <c r="O1128" s="63">
        <v>0</v>
      </c>
    </row>
    <row r="1129" spans="2:15" x14ac:dyDescent="0.25">
      <c r="B1129" s="63" t="str">
        <f t="shared" si="18"/>
        <v>PT1000.1204.445</v>
      </c>
      <c r="C1129" s="63" t="s">
        <v>859</v>
      </c>
      <c r="D1129" s="63">
        <v>204.44499999999999</v>
      </c>
      <c r="E1129" s="63">
        <v>426.66699999999997</v>
      </c>
      <c r="F1129" s="63">
        <v>0.1</v>
      </c>
      <c r="G1129" s="63" t="s">
        <v>66</v>
      </c>
      <c r="H1129" s="63" t="s">
        <v>66</v>
      </c>
      <c r="L1129" s="63">
        <v>5.921883050761137E-2</v>
      </c>
      <c r="M1129" s="63">
        <v>0</v>
      </c>
      <c r="N1129" s="63">
        <v>5.8568201118026894E-2</v>
      </c>
      <c r="O1129" s="63">
        <v>0</v>
      </c>
    </row>
    <row r="1130" spans="2:15" x14ac:dyDescent="0.25">
      <c r="B1130" s="63" t="str">
        <f t="shared" si="18"/>
        <v>PT1000.1426.668</v>
      </c>
      <c r="C1130" s="63" t="s">
        <v>859</v>
      </c>
      <c r="D1130" s="63">
        <v>426.66800000000001</v>
      </c>
      <c r="E1130" s="63">
        <v>648.88900000000001</v>
      </c>
      <c r="F1130" s="63">
        <v>0.1</v>
      </c>
      <c r="G1130" s="63" t="s">
        <v>66</v>
      </c>
      <c r="H1130" s="63" t="s">
        <v>66</v>
      </c>
      <c r="L1130" s="63">
        <v>6.0033211062549954E-2</v>
      </c>
      <c r="M1130" s="63">
        <v>0</v>
      </c>
      <c r="N1130" s="63">
        <v>5.9391503819932981E-2</v>
      </c>
      <c r="O1130" s="63">
        <v>0</v>
      </c>
    </row>
    <row r="1131" spans="2:15" x14ac:dyDescent="0.25">
      <c r="B1131" s="63" t="str">
        <f t="shared" si="18"/>
        <v>PT1000.1648.89</v>
      </c>
      <c r="C1131" s="63" t="s">
        <v>859</v>
      </c>
      <c r="D1131" s="63">
        <v>648.89</v>
      </c>
      <c r="E1131" s="63">
        <v>850</v>
      </c>
      <c r="F1131" s="63">
        <v>0.1</v>
      </c>
      <c r="G1131" s="63" t="s">
        <v>66</v>
      </c>
      <c r="H1131" s="63" t="s">
        <v>66</v>
      </c>
      <c r="L1131" s="63">
        <v>6.148021842769108E-2</v>
      </c>
      <c r="M1131" s="63">
        <v>0</v>
      </c>
      <c r="N1131" s="63">
        <v>6.0384384174030491E-2</v>
      </c>
      <c r="O1131" s="63">
        <v>0</v>
      </c>
    </row>
    <row r="1132" spans="2:15" x14ac:dyDescent="0.25">
      <c r="B1132" s="63" t="str">
        <f t="shared" si="18"/>
        <v>PT1001-195.6</v>
      </c>
      <c r="C1132" s="63" t="s">
        <v>859</v>
      </c>
      <c r="D1132" s="63">
        <v>-195.6</v>
      </c>
      <c r="E1132" s="63">
        <v>0</v>
      </c>
      <c r="F1132" s="63">
        <v>1</v>
      </c>
      <c r="G1132" s="63" t="s">
        <v>66</v>
      </c>
      <c r="H1132" s="63" t="s">
        <v>66</v>
      </c>
      <c r="L1132" s="63">
        <v>0.57756219791516905</v>
      </c>
      <c r="M1132" s="63">
        <v>0</v>
      </c>
      <c r="N1132" s="63">
        <v>0.57737167349005436</v>
      </c>
      <c r="O1132" s="63">
        <v>0</v>
      </c>
    </row>
    <row r="1133" spans="2:15" x14ac:dyDescent="0.25">
      <c r="B1133" s="63" t="str">
        <f t="shared" si="18"/>
        <v>PT10010.001</v>
      </c>
      <c r="C1133" s="63" t="s">
        <v>859</v>
      </c>
      <c r="D1133" s="63">
        <v>1E-3</v>
      </c>
      <c r="E1133" s="63">
        <v>204.44399999999999</v>
      </c>
      <c r="F1133" s="63">
        <v>1</v>
      </c>
      <c r="G1133" s="63" t="s">
        <v>66</v>
      </c>
      <c r="H1133" s="63" t="s">
        <v>66</v>
      </c>
      <c r="L1133" s="63">
        <v>0.57758714881629647</v>
      </c>
      <c r="M1133" s="63">
        <v>0</v>
      </c>
      <c r="N1133" s="63">
        <v>0.57739663262426788</v>
      </c>
      <c r="O1133" s="63">
        <v>0</v>
      </c>
    </row>
    <row r="1134" spans="2:15" x14ac:dyDescent="0.25">
      <c r="B1134" s="63" t="str">
        <f t="shared" si="18"/>
        <v>PT1001204.445</v>
      </c>
      <c r="C1134" s="63" t="s">
        <v>859</v>
      </c>
      <c r="D1134" s="63">
        <v>204.44499999999999</v>
      </c>
      <c r="E1134" s="63">
        <v>426.66699999999997</v>
      </c>
      <c r="F1134" s="63">
        <v>1</v>
      </c>
      <c r="G1134" s="63" t="s">
        <v>66</v>
      </c>
      <c r="H1134" s="63" t="s">
        <v>66</v>
      </c>
      <c r="L1134" s="63">
        <v>0.5776995559978837</v>
      </c>
      <c r="M1134" s="63">
        <v>0</v>
      </c>
      <c r="N1134" s="63">
        <v>0.57743418168844296</v>
      </c>
      <c r="O1134" s="63">
        <v>0</v>
      </c>
    </row>
    <row r="1135" spans="2:15" x14ac:dyDescent="0.25">
      <c r="B1135" s="63" t="str">
        <f t="shared" si="18"/>
        <v>PT1001426.668</v>
      </c>
      <c r="C1135" s="63" t="s">
        <v>859</v>
      </c>
      <c r="D1135" s="63">
        <v>426.66800000000001</v>
      </c>
      <c r="E1135" s="63">
        <v>648.88900000000001</v>
      </c>
      <c r="F1135" s="63">
        <v>1</v>
      </c>
      <c r="G1135" s="63" t="s">
        <v>66</v>
      </c>
      <c r="H1135" s="63" t="s">
        <v>66</v>
      </c>
      <c r="L1135" s="63">
        <v>0.57778360442638332</v>
      </c>
      <c r="M1135" s="63">
        <v>0</v>
      </c>
      <c r="N1135" s="63">
        <v>0.57751826873787571</v>
      </c>
      <c r="O1135" s="63">
        <v>0</v>
      </c>
    </row>
    <row r="1136" spans="2:15" x14ac:dyDescent="0.25">
      <c r="B1136" s="63" t="str">
        <f t="shared" si="18"/>
        <v>PT1001648.89</v>
      </c>
      <c r="C1136" s="63" t="s">
        <v>859</v>
      </c>
      <c r="D1136" s="63">
        <v>648.89</v>
      </c>
      <c r="E1136" s="63">
        <v>850</v>
      </c>
      <c r="F1136" s="63">
        <v>1</v>
      </c>
      <c r="G1136" s="63" t="s">
        <v>66</v>
      </c>
      <c r="H1136" s="63" t="s">
        <v>66</v>
      </c>
      <c r="L1136" s="63">
        <v>0.57808342605149632</v>
      </c>
      <c r="M1136" s="63">
        <v>0</v>
      </c>
      <c r="N1136" s="63">
        <v>0.57762122005002292</v>
      </c>
      <c r="O1136" s="63">
        <v>0</v>
      </c>
    </row>
    <row r="1137" spans="2:15" x14ac:dyDescent="0.25">
      <c r="B1137" s="63" t="str">
        <f t="shared" si="18"/>
        <v>PT10000.01-320</v>
      </c>
      <c r="C1137" s="63" t="s">
        <v>860</v>
      </c>
      <c r="D1137" s="63">
        <v>-320</v>
      </c>
      <c r="E1137" s="63">
        <v>32</v>
      </c>
      <c r="F1137" s="63">
        <v>0.01</v>
      </c>
      <c r="G1137" s="63" t="s">
        <v>69</v>
      </c>
      <c r="H1137" s="63" t="s">
        <v>69</v>
      </c>
      <c r="L1137" s="63">
        <v>8.9999999999999993E-3</v>
      </c>
      <c r="M1137" s="63">
        <v>0</v>
      </c>
      <c r="N1137" s="63">
        <v>7.9859518529255599E-3</v>
      </c>
      <c r="O1137" s="63">
        <v>0</v>
      </c>
    </row>
    <row r="1138" spans="2:15" x14ac:dyDescent="0.25">
      <c r="B1138" s="63" t="str">
        <f t="shared" si="18"/>
        <v>PT10000.0132.001</v>
      </c>
      <c r="C1138" s="63" t="s">
        <v>860</v>
      </c>
      <c r="D1138" s="63">
        <v>32.000999999999998</v>
      </c>
      <c r="E1138" s="63">
        <v>400</v>
      </c>
      <c r="F1138" s="63">
        <v>0.01</v>
      </c>
      <c r="G1138" s="63" t="s">
        <v>69</v>
      </c>
      <c r="H1138" s="63" t="s">
        <v>69</v>
      </c>
      <c r="L1138" s="63">
        <v>1.6E-2</v>
      </c>
      <c r="M1138" s="63">
        <v>0</v>
      </c>
      <c r="N1138" s="63">
        <v>1.4356646637243207E-2</v>
      </c>
      <c r="O1138" s="63">
        <v>0</v>
      </c>
    </row>
    <row r="1139" spans="2:15" x14ac:dyDescent="0.25">
      <c r="B1139" s="63" t="str">
        <f t="shared" si="18"/>
        <v>PT10000.01400.001</v>
      </c>
      <c r="C1139" s="63" t="s">
        <v>860</v>
      </c>
      <c r="D1139" s="63">
        <v>400.00099999999998</v>
      </c>
      <c r="E1139" s="63">
        <v>800</v>
      </c>
      <c r="F1139" s="63">
        <v>0.01</v>
      </c>
      <c r="G1139" s="63" t="s">
        <v>69</v>
      </c>
      <c r="H1139" s="63" t="s">
        <v>69</v>
      </c>
      <c r="L1139" s="63">
        <v>0.02</v>
      </c>
      <c r="M1139" s="63">
        <v>0</v>
      </c>
      <c r="N1139" s="63">
        <v>1.8611045850963532E-2</v>
      </c>
      <c r="O1139" s="63">
        <v>0</v>
      </c>
    </row>
    <row r="1140" spans="2:15" x14ac:dyDescent="0.25">
      <c r="B1140" s="63" t="str">
        <f t="shared" si="18"/>
        <v>PT10000.01800.001</v>
      </c>
      <c r="C1140" s="63" t="s">
        <v>860</v>
      </c>
      <c r="D1140" s="63">
        <v>800.00099999999998</v>
      </c>
      <c r="E1140" s="63">
        <v>1200</v>
      </c>
      <c r="F1140" s="63">
        <v>0.01</v>
      </c>
      <c r="G1140" s="63" t="s">
        <v>69</v>
      </c>
      <c r="H1140" s="63" t="s">
        <v>69</v>
      </c>
      <c r="L1140" s="63">
        <v>2.7E-2</v>
      </c>
      <c r="M1140" s="63">
        <v>0</v>
      </c>
      <c r="N1140" s="63">
        <v>2.5698829087913638E-2</v>
      </c>
      <c r="O1140" s="63">
        <v>0</v>
      </c>
    </row>
    <row r="1141" spans="2:15" x14ac:dyDescent="0.25">
      <c r="B1141" s="63" t="str">
        <f t="shared" si="18"/>
        <v>PT10000.011200.001</v>
      </c>
      <c r="C1141" s="63" t="s">
        <v>860</v>
      </c>
      <c r="D1141" s="63">
        <v>1200.001</v>
      </c>
      <c r="E1141" s="63">
        <v>1562</v>
      </c>
      <c r="F1141" s="63">
        <v>0.01</v>
      </c>
      <c r="G1141" s="63" t="s">
        <v>69</v>
      </c>
      <c r="H1141" s="63" t="s">
        <v>69</v>
      </c>
      <c r="L1141" s="63">
        <v>3.3000000000000002E-2</v>
      </c>
      <c r="M1141" s="63">
        <v>0</v>
      </c>
      <c r="N1141" s="63">
        <v>3.2328096622752177E-2</v>
      </c>
      <c r="O1141" s="63">
        <v>0</v>
      </c>
    </row>
    <row r="1142" spans="2:15" x14ac:dyDescent="0.25">
      <c r="B1142" s="63" t="str">
        <f t="shared" si="18"/>
        <v>PT10000.1-320</v>
      </c>
      <c r="C1142" s="63" t="s">
        <v>860</v>
      </c>
      <c r="D1142" s="63">
        <v>-320</v>
      </c>
      <c r="E1142" s="63">
        <v>32</v>
      </c>
      <c r="F1142" s="63">
        <v>0.1</v>
      </c>
      <c r="G1142" s="63" t="s">
        <v>69</v>
      </c>
      <c r="H1142" s="63" t="s">
        <v>69</v>
      </c>
      <c r="L1142" s="63">
        <v>5.8577997372764416E-2</v>
      </c>
      <c r="M1142" s="63">
        <v>0</v>
      </c>
      <c r="N1142" s="63">
        <v>5.7998063993526937E-2</v>
      </c>
      <c r="O1142" s="63">
        <v>0</v>
      </c>
    </row>
    <row r="1143" spans="2:15" x14ac:dyDescent="0.25">
      <c r="B1143" s="63" t="str">
        <f t="shared" si="18"/>
        <v>PT10000.132.001</v>
      </c>
      <c r="C1143" s="63" t="s">
        <v>860</v>
      </c>
      <c r="D1143" s="63">
        <v>32.000999999999998</v>
      </c>
      <c r="E1143" s="63">
        <v>400</v>
      </c>
      <c r="F1143" s="63">
        <v>0.1</v>
      </c>
      <c r="G1143" s="63" t="s">
        <v>69</v>
      </c>
      <c r="H1143" s="63" t="s">
        <v>69</v>
      </c>
      <c r="L1143" s="63">
        <v>5.9955117878372356E-2</v>
      </c>
      <c r="M1143" s="63">
        <v>0</v>
      </c>
      <c r="N1143" s="63">
        <v>5.9212442127197111E-2</v>
      </c>
      <c r="O1143" s="63">
        <v>0</v>
      </c>
    </row>
    <row r="1144" spans="2:15" x14ac:dyDescent="0.25">
      <c r="B1144" s="63" t="str">
        <f t="shared" si="18"/>
        <v>PT10000.1400.001</v>
      </c>
      <c r="C1144" s="63" t="s">
        <v>860</v>
      </c>
      <c r="D1144" s="63">
        <v>400.00099999999998</v>
      </c>
      <c r="E1144" s="63">
        <v>800</v>
      </c>
      <c r="F1144" s="63">
        <v>0.1</v>
      </c>
      <c r="G1144" s="63" t="s">
        <v>69</v>
      </c>
      <c r="H1144" s="63" t="s">
        <v>69</v>
      </c>
      <c r="L1144" s="63">
        <v>6.11136145618104E-2</v>
      </c>
      <c r="M1144" s="63">
        <v>0</v>
      </c>
      <c r="N1144" s="63">
        <v>6.0385188810391802E-2</v>
      </c>
      <c r="O1144" s="63">
        <v>0</v>
      </c>
    </row>
    <row r="1145" spans="2:15" x14ac:dyDescent="0.25">
      <c r="B1145" s="63" t="str">
        <f t="shared" si="18"/>
        <v>PT10000.1800.001</v>
      </c>
      <c r="C1145" s="63" t="s">
        <v>860</v>
      </c>
      <c r="D1145" s="63">
        <v>800.00099999999998</v>
      </c>
      <c r="E1145" s="63">
        <v>1200</v>
      </c>
      <c r="F1145" s="63">
        <v>0.1</v>
      </c>
      <c r="G1145" s="63" t="s">
        <v>69</v>
      </c>
      <c r="H1145" s="63" t="s">
        <v>69</v>
      </c>
      <c r="L1145" s="63">
        <v>6.4874721571884064E-2</v>
      </c>
      <c r="M1145" s="63">
        <v>0</v>
      </c>
      <c r="N1145" s="63">
        <v>6.2931945913739198E-2</v>
      </c>
      <c r="O1145" s="63">
        <v>0</v>
      </c>
    </row>
    <row r="1146" spans="2:15" x14ac:dyDescent="0.25">
      <c r="B1146" s="63" t="str">
        <f t="shared" si="18"/>
        <v>PT10000.11200.001</v>
      </c>
      <c r="C1146" s="63" t="s">
        <v>860</v>
      </c>
      <c r="D1146" s="63">
        <v>1200.001</v>
      </c>
      <c r="E1146" s="63">
        <v>1562</v>
      </c>
      <c r="F1146" s="63">
        <v>0.1</v>
      </c>
      <c r="G1146" s="63" t="s">
        <v>69</v>
      </c>
      <c r="H1146" s="63" t="s">
        <v>69</v>
      </c>
      <c r="L1146" s="63">
        <v>6.7054442151153429E-2</v>
      </c>
      <c r="M1146" s="63">
        <v>0</v>
      </c>
      <c r="N1146" s="63">
        <v>6.5917416751948052E-2</v>
      </c>
      <c r="O1146" s="63">
        <v>0</v>
      </c>
    </row>
    <row r="1147" spans="2:15" x14ac:dyDescent="0.25">
      <c r="B1147" s="63" t="str">
        <f t="shared" si="18"/>
        <v>PT10001-320</v>
      </c>
      <c r="C1147" s="63" t="s">
        <v>860</v>
      </c>
      <c r="D1147" s="63">
        <v>-320</v>
      </c>
      <c r="E1147" s="63">
        <v>32</v>
      </c>
      <c r="F1147" s="63">
        <v>1</v>
      </c>
      <c r="G1147" s="63" t="s">
        <v>69</v>
      </c>
      <c r="H1147" s="63" t="s">
        <v>69</v>
      </c>
      <c r="L1147" s="63">
        <v>0.57761076931080746</v>
      </c>
      <c r="M1147" s="63">
        <v>0</v>
      </c>
      <c r="N1147" s="63">
        <v>0.57737663221418767</v>
      </c>
      <c r="O1147" s="63">
        <v>0</v>
      </c>
    </row>
    <row r="1148" spans="2:15" x14ac:dyDescent="0.25">
      <c r="B1148" s="63" t="str">
        <f t="shared" si="18"/>
        <v>PT1000132.001</v>
      </c>
      <c r="C1148" s="63" t="s">
        <v>860</v>
      </c>
      <c r="D1148" s="63">
        <v>32.000999999999998</v>
      </c>
      <c r="E1148" s="63">
        <v>400</v>
      </c>
      <c r="F1148" s="63">
        <v>1</v>
      </c>
      <c r="G1148" s="63" t="s">
        <v>69</v>
      </c>
      <c r="H1148" s="63" t="s">
        <v>69</v>
      </c>
      <c r="L1148" s="63">
        <v>0.57780630381749754</v>
      </c>
      <c r="M1148" s="63">
        <v>0</v>
      </c>
      <c r="N1148" s="63">
        <v>0.57749988164731836</v>
      </c>
      <c r="O1148" s="63">
        <v>0</v>
      </c>
    </row>
    <row r="1149" spans="2:15" x14ac:dyDescent="0.25">
      <c r="B1149" s="63" t="str">
        <f t="shared" si="18"/>
        <v>PT10001400.001</v>
      </c>
      <c r="C1149" s="63" t="s">
        <v>860</v>
      </c>
      <c r="D1149" s="63">
        <v>400.00099999999998</v>
      </c>
      <c r="E1149" s="63">
        <v>800</v>
      </c>
      <c r="F1149" s="63">
        <v>1</v>
      </c>
      <c r="G1149" s="63" t="s">
        <v>69</v>
      </c>
      <c r="H1149" s="63" t="s">
        <v>69</v>
      </c>
      <c r="L1149" s="63">
        <v>0.57792766195799816</v>
      </c>
      <c r="M1149" s="63">
        <v>0</v>
      </c>
      <c r="N1149" s="63">
        <v>0.57762130416706992</v>
      </c>
      <c r="O1149" s="63">
        <v>0</v>
      </c>
    </row>
    <row r="1150" spans="2:15" x14ac:dyDescent="0.25">
      <c r="B1150" s="63" t="str">
        <f t="shared" si="18"/>
        <v>PT10001800.001</v>
      </c>
      <c r="C1150" s="63" t="s">
        <v>860</v>
      </c>
      <c r="D1150" s="63">
        <v>800.00099999999998</v>
      </c>
      <c r="E1150" s="63">
        <v>1200</v>
      </c>
      <c r="F1150" s="63">
        <v>1</v>
      </c>
      <c r="G1150" s="63" t="s">
        <v>69</v>
      </c>
      <c r="H1150" s="63" t="s">
        <v>69</v>
      </c>
      <c r="L1150" s="63">
        <v>0.57875178491875823</v>
      </c>
      <c r="M1150" s="63">
        <v>0</v>
      </c>
      <c r="N1150" s="63">
        <v>0.57789309549127676</v>
      </c>
      <c r="O1150" s="63">
        <v>0</v>
      </c>
    </row>
    <row r="1151" spans="2:15" x14ac:dyDescent="0.25">
      <c r="B1151" s="63" t="str">
        <f t="shared" si="18"/>
        <v>PT100011200.001</v>
      </c>
      <c r="C1151" s="63" t="s">
        <v>860</v>
      </c>
      <c r="D1151" s="63">
        <v>1200.001</v>
      </c>
      <c r="E1151" s="63">
        <v>1562</v>
      </c>
      <c r="F1151" s="63">
        <v>1</v>
      </c>
      <c r="G1151" s="63" t="s">
        <v>69</v>
      </c>
      <c r="H1151" s="63" t="s">
        <v>69</v>
      </c>
      <c r="L1151" s="63">
        <v>0.57874854242154217</v>
      </c>
      <c r="M1151" s="63">
        <v>0</v>
      </c>
      <c r="N1151" s="63">
        <v>0.57822582598086203</v>
      </c>
      <c r="O1151" s="63">
        <v>0</v>
      </c>
    </row>
    <row r="1152" spans="2:15" x14ac:dyDescent="0.25">
      <c r="B1152" s="63" t="str">
        <f t="shared" si="18"/>
        <v>PT10000.01-195.6</v>
      </c>
      <c r="C1152" s="63" t="s">
        <v>860</v>
      </c>
      <c r="D1152" s="63">
        <v>-195.6</v>
      </c>
      <c r="E1152" s="63">
        <v>0</v>
      </c>
      <c r="F1152" s="63">
        <v>0.01</v>
      </c>
      <c r="G1152" s="63" t="s">
        <v>66</v>
      </c>
      <c r="H1152" s="63" t="s">
        <v>66</v>
      </c>
      <c r="L1152" s="63">
        <v>6.9242747306058807E-3</v>
      </c>
      <c r="M1152" s="63">
        <v>0</v>
      </c>
      <c r="N1152" s="63">
        <v>6.5367454634775082E-3</v>
      </c>
      <c r="O1152" s="63">
        <v>0</v>
      </c>
    </row>
    <row r="1153" spans="2:15" x14ac:dyDescent="0.25">
      <c r="B1153" s="63" t="str">
        <f t="shared" si="18"/>
        <v>PT10000.010.001</v>
      </c>
      <c r="C1153" s="63" t="s">
        <v>860</v>
      </c>
      <c r="D1153" s="63">
        <v>1E-3</v>
      </c>
      <c r="E1153" s="63">
        <v>204.44399999999999</v>
      </c>
      <c r="F1153" s="63">
        <v>0.01</v>
      </c>
      <c r="G1153" s="63" t="s">
        <v>66</v>
      </c>
      <c r="H1153" s="63" t="s">
        <v>66</v>
      </c>
      <c r="L1153" s="63">
        <v>9.6689921152309059E-3</v>
      </c>
      <c r="M1153" s="63">
        <v>0</v>
      </c>
      <c r="N1153" s="63">
        <v>9.3091613135738455E-3</v>
      </c>
      <c r="O1153" s="63">
        <v>0</v>
      </c>
    </row>
    <row r="1154" spans="2:15" x14ac:dyDescent="0.25">
      <c r="B1154" s="63" t="str">
        <f t="shared" si="18"/>
        <v>PT10000.01204.445</v>
      </c>
      <c r="C1154" s="63" t="s">
        <v>860</v>
      </c>
      <c r="D1154" s="63">
        <v>204.44499999999999</v>
      </c>
      <c r="E1154" s="63">
        <v>426.66699999999997</v>
      </c>
      <c r="F1154" s="63">
        <v>0.01</v>
      </c>
      <c r="G1154" s="63" t="s">
        <v>66</v>
      </c>
      <c r="H1154" s="63" t="s">
        <v>66</v>
      </c>
      <c r="L1154" s="63">
        <v>1.1695248172685083E-2</v>
      </c>
      <c r="M1154" s="63">
        <v>0</v>
      </c>
      <c r="N1154" s="63">
        <v>1.1399557257123466E-2</v>
      </c>
      <c r="O1154" s="63">
        <v>0</v>
      </c>
    </row>
    <row r="1155" spans="2:15" x14ac:dyDescent="0.25">
      <c r="B1155" s="63" t="str">
        <f t="shared" si="18"/>
        <v>PT10000.01426.668</v>
      </c>
      <c r="C1155" s="63" t="s">
        <v>860</v>
      </c>
      <c r="D1155" s="63">
        <v>426.66800000000001</v>
      </c>
      <c r="E1155" s="63">
        <v>648.88900000000001</v>
      </c>
      <c r="F1155" s="63">
        <v>0.01</v>
      </c>
      <c r="G1155" s="63" t="s">
        <v>66</v>
      </c>
      <c r="H1155" s="63" t="s">
        <v>66</v>
      </c>
      <c r="L1155" s="63">
        <v>1.5685679989268415E-2</v>
      </c>
      <c r="M1155" s="63">
        <v>0</v>
      </c>
      <c r="N1155" s="63">
        <v>1.5062590434710973E-2</v>
      </c>
      <c r="O1155" s="63">
        <v>0</v>
      </c>
    </row>
    <row r="1156" spans="2:15" x14ac:dyDescent="0.25">
      <c r="B1156" s="63" t="str">
        <f t="shared" si="18"/>
        <v>PT10000.01648.89</v>
      </c>
      <c r="C1156" s="63" t="s">
        <v>860</v>
      </c>
      <c r="D1156" s="63">
        <v>648.89</v>
      </c>
      <c r="E1156" s="63">
        <v>850</v>
      </c>
      <c r="F1156" s="63">
        <v>0.01</v>
      </c>
      <c r="G1156" s="63" t="s">
        <v>66</v>
      </c>
      <c r="H1156" s="63" t="s">
        <v>66</v>
      </c>
      <c r="L1156" s="63">
        <v>1.8901716176857652E-2</v>
      </c>
      <c r="M1156" s="63">
        <v>0</v>
      </c>
      <c r="N1156" s="63">
        <v>1.859055662569823E-2</v>
      </c>
      <c r="O1156" s="63">
        <v>0</v>
      </c>
    </row>
    <row r="1157" spans="2:15" x14ac:dyDescent="0.25">
      <c r="B1157" s="63" t="str">
        <f t="shared" si="18"/>
        <v>PT10000.1-195.6</v>
      </c>
      <c r="C1157" s="63" t="s">
        <v>860</v>
      </c>
      <c r="D1157" s="63">
        <v>-195.6</v>
      </c>
      <c r="E1157" s="63">
        <v>0</v>
      </c>
      <c r="F1157" s="63">
        <v>0.1</v>
      </c>
      <c r="G1157" s="63" t="s">
        <v>66</v>
      </c>
      <c r="H1157" s="63" t="s">
        <v>66</v>
      </c>
      <c r="L1157" s="63">
        <v>5.7996510226191608E-2</v>
      </c>
      <c r="M1157" s="63">
        <v>0</v>
      </c>
      <c r="N1157" s="63">
        <v>5.7816338877987546E-2</v>
      </c>
      <c r="O1157" s="63">
        <v>0</v>
      </c>
    </row>
    <row r="1158" spans="2:15" x14ac:dyDescent="0.25">
      <c r="B1158" s="63" t="str">
        <f t="shared" si="18"/>
        <v>PT10000.10.001</v>
      </c>
      <c r="C1158" s="63" t="s">
        <v>860</v>
      </c>
      <c r="D1158" s="63">
        <v>1E-3</v>
      </c>
      <c r="E1158" s="63">
        <v>204.44399999999999</v>
      </c>
      <c r="F1158" s="63">
        <v>0.1</v>
      </c>
      <c r="G1158" s="63" t="s">
        <v>66</v>
      </c>
      <c r="H1158" s="63" t="s">
        <v>66</v>
      </c>
      <c r="L1158" s="63">
        <v>5.8429240804679046E-2</v>
      </c>
      <c r="M1158" s="63">
        <v>0</v>
      </c>
      <c r="N1158" s="63">
        <v>5.8195021130352215E-2</v>
      </c>
      <c r="O1158" s="63">
        <v>0</v>
      </c>
    </row>
    <row r="1159" spans="2:15" x14ac:dyDescent="0.25">
      <c r="B1159" s="63" t="str">
        <f t="shared" si="18"/>
        <v>PT10000.1204.445</v>
      </c>
      <c r="C1159" s="63" t="s">
        <v>860</v>
      </c>
      <c r="D1159" s="63">
        <v>204.44499999999999</v>
      </c>
      <c r="E1159" s="63">
        <v>426.66699999999997</v>
      </c>
      <c r="F1159" s="63">
        <v>0.1</v>
      </c>
      <c r="G1159" s="63" t="s">
        <v>66</v>
      </c>
      <c r="H1159" s="63" t="s">
        <v>66</v>
      </c>
      <c r="L1159" s="63">
        <v>5.8798517007722796E-2</v>
      </c>
      <c r="M1159" s="63">
        <v>0</v>
      </c>
      <c r="N1159" s="63">
        <v>5.8565774183036608E-2</v>
      </c>
      <c r="O1159" s="63">
        <v>0</v>
      </c>
    </row>
    <row r="1160" spans="2:15" x14ac:dyDescent="0.25">
      <c r="B1160" s="63" t="str">
        <f t="shared" si="18"/>
        <v>PT10000.1426.668</v>
      </c>
      <c r="C1160" s="63" t="s">
        <v>860</v>
      </c>
      <c r="D1160" s="63">
        <v>426.66800000000001</v>
      </c>
      <c r="E1160" s="63">
        <v>648.88900000000001</v>
      </c>
      <c r="F1160" s="63">
        <v>0.1</v>
      </c>
      <c r="G1160" s="63" t="s">
        <v>66</v>
      </c>
      <c r="H1160" s="63" t="s">
        <v>66</v>
      </c>
      <c r="L1160" s="63">
        <v>6.0029303969739677E-2</v>
      </c>
      <c r="M1160" s="63">
        <v>0</v>
      </c>
      <c r="N1160" s="63">
        <v>5.9387554509373823E-2</v>
      </c>
      <c r="O1160" s="63">
        <v>0</v>
      </c>
    </row>
    <row r="1161" spans="2:15" x14ac:dyDescent="0.25">
      <c r="B1161" s="63" t="str">
        <f t="shared" si="18"/>
        <v>PT10000.1648.89</v>
      </c>
      <c r="C1161" s="63" t="s">
        <v>860</v>
      </c>
      <c r="D1161" s="63">
        <v>648.89</v>
      </c>
      <c r="E1161" s="63">
        <v>850</v>
      </c>
      <c r="F1161" s="63">
        <v>0.1</v>
      </c>
      <c r="G1161" s="63" t="s">
        <v>66</v>
      </c>
      <c r="H1161" s="63" t="s">
        <v>66</v>
      </c>
      <c r="L1161" s="63">
        <v>6.0764077469850991E-2</v>
      </c>
      <c r="M1161" s="63">
        <v>0</v>
      </c>
      <c r="N1161" s="63">
        <v>6.0378877065189719E-2</v>
      </c>
      <c r="O1161" s="63">
        <v>0</v>
      </c>
    </row>
    <row r="1162" spans="2:15" x14ac:dyDescent="0.25">
      <c r="B1162" s="63" t="str">
        <f t="shared" si="18"/>
        <v>PT10001-195.6</v>
      </c>
      <c r="C1162" s="63" t="s">
        <v>860</v>
      </c>
      <c r="D1162" s="63">
        <v>-195.6</v>
      </c>
      <c r="E1162" s="63">
        <v>0</v>
      </c>
      <c r="F1162" s="63">
        <v>1</v>
      </c>
      <c r="G1162" s="63" t="s">
        <v>66</v>
      </c>
      <c r="H1162" s="63" t="s">
        <v>66</v>
      </c>
      <c r="L1162" s="63">
        <v>0.57743068300004996</v>
      </c>
      <c r="M1162" s="63">
        <v>0</v>
      </c>
      <c r="N1162" s="63">
        <v>0.57735840605403366</v>
      </c>
      <c r="O1162" s="63">
        <v>0</v>
      </c>
    </row>
    <row r="1163" spans="2:15" x14ac:dyDescent="0.25">
      <c r="B1163" s="63" t="str">
        <f t="shared" si="18"/>
        <v>PT100010.001</v>
      </c>
      <c r="C1163" s="63" t="s">
        <v>860</v>
      </c>
      <c r="D1163" s="63">
        <v>1E-3</v>
      </c>
      <c r="E1163" s="63">
        <v>204.44399999999999</v>
      </c>
      <c r="F1163" s="63">
        <v>1</v>
      </c>
      <c r="G1163" s="63" t="s">
        <v>66</v>
      </c>
      <c r="H1163" s="63" t="s">
        <v>66</v>
      </c>
      <c r="L1163" s="63">
        <v>0.5774910590398421</v>
      </c>
      <c r="M1163" s="63">
        <v>0</v>
      </c>
      <c r="N1163" s="63">
        <v>0.57739645001018336</v>
      </c>
      <c r="O1163" s="63">
        <v>0</v>
      </c>
    </row>
    <row r="1164" spans="2:15" x14ac:dyDescent="0.25">
      <c r="B1164" s="63" t="str">
        <f t="shared" si="18"/>
        <v>PT10001204.445</v>
      </c>
      <c r="C1164" s="63" t="s">
        <v>860</v>
      </c>
      <c r="D1164" s="63">
        <v>204.44499999999999</v>
      </c>
      <c r="E1164" s="63">
        <v>426.66699999999997</v>
      </c>
      <c r="F1164" s="63">
        <v>1</v>
      </c>
      <c r="G1164" s="63" t="s">
        <v>66</v>
      </c>
      <c r="H1164" s="63" t="s">
        <v>66</v>
      </c>
      <c r="L1164" s="63">
        <v>0.57752853842234897</v>
      </c>
      <c r="M1164" s="63">
        <v>0</v>
      </c>
      <c r="N1164" s="63">
        <v>0.57743393553345868</v>
      </c>
      <c r="O1164" s="63">
        <v>0</v>
      </c>
    </row>
    <row r="1165" spans="2:15" x14ac:dyDescent="0.25">
      <c r="B1165" s="63" t="str">
        <f t="shared" si="18"/>
        <v>PT10001426.668</v>
      </c>
      <c r="C1165" s="63" t="s">
        <v>860</v>
      </c>
      <c r="D1165" s="63">
        <v>426.66800000000001</v>
      </c>
      <c r="E1165" s="63">
        <v>648.88900000000001</v>
      </c>
      <c r="F1165" s="63">
        <v>1</v>
      </c>
      <c r="G1165" s="63" t="s">
        <v>66</v>
      </c>
      <c r="H1165" s="63" t="s">
        <v>66</v>
      </c>
      <c r="L1165" s="63">
        <v>0.57778319848240156</v>
      </c>
      <c r="M1165" s="63">
        <v>0</v>
      </c>
      <c r="N1165" s="63">
        <v>0.57751786260738636</v>
      </c>
      <c r="O1165" s="63">
        <v>0</v>
      </c>
    </row>
    <row r="1166" spans="2:15" x14ac:dyDescent="0.25">
      <c r="B1166" s="63" t="str">
        <f t="shared" si="18"/>
        <v>PT10001648.89</v>
      </c>
      <c r="C1166" s="63" t="s">
        <v>860</v>
      </c>
      <c r="D1166" s="63">
        <v>648.89</v>
      </c>
      <c r="E1166" s="63">
        <v>850</v>
      </c>
      <c r="F1166" s="63">
        <v>1</v>
      </c>
      <c r="G1166" s="63" t="s">
        <v>66</v>
      </c>
      <c r="H1166" s="63" t="s">
        <v>66</v>
      </c>
      <c r="L1166" s="63">
        <v>0.57778219603591841</v>
      </c>
      <c r="M1166" s="63">
        <v>0</v>
      </c>
      <c r="N1166" s="63">
        <v>0.57762064436414784</v>
      </c>
      <c r="O1166" s="63">
        <v>0</v>
      </c>
    </row>
  </sheetData>
  <pageMargins left="0.7" right="0.7" top="0.75" bottom="0.75" header="0.3" footer="0.3"/>
  <pageSetup orientation="portrait" r:id="rId1"/>
  <customProperties>
    <customPr name="%locator_row%" r:id="rId2"/>
    <customPr name="%startcell%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3"/>
  <sheetViews>
    <sheetView workbookViewId="0">
      <selection activeCell="J69" sqref="J69"/>
    </sheetView>
  </sheetViews>
  <sheetFormatPr defaultRowHeight="15" x14ac:dyDescent="0.25"/>
  <cols>
    <col min="1" max="1" width="20" style="63" customWidth="1"/>
    <col min="2" max="2" width="35.28515625" style="63" customWidth="1"/>
    <col min="3" max="3" width="13.5703125" style="63" customWidth="1"/>
    <col min="4" max="4" width="12.85546875" style="63" customWidth="1"/>
    <col min="5" max="5" width="12.5703125" style="63" customWidth="1"/>
    <col min="6" max="6" width="14" style="63" customWidth="1"/>
    <col min="7" max="7" width="12.140625" style="63" customWidth="1"/>
    <col min="8" max="8" width="14" style="63" customWidth="1"/>
    <col min="9" max="9" width="11.42578125" style="63" customWidth="1"/>
    <col min="10" max="15" width="9.140625" style="63"/>
  </cols>
  <sheetData>
    <row r="1" spans="1:15" x14ac:dyDescent="0.25">
      <c r="A1" s="205" t="s">
        <v>136</v>
      </c>
      <c r="B1" s="206">
        <v>43700</v>
      </c>
      <c r="C1" s="203" t="s">
        <v>119</v>
      </c>
    </row>
    <row r="2" spans="1:15" x14ac:dyDescent="0.25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/>
    </row>
    <row r="3" spans="1:15" x14ac:dyDescent="0.25">
      <c r="A3"/>
      <c r="B3" s="207" t="s">
        <v>867</v>
      </c>
      <c r="C3" s="152" t="s">
        <v>0</v>
      </c>
      <c r="D3" s="152" t="s">
        <v>1</v>
      </c>
      <c r="E3" s="152" t="s">
        <v>2</v>
      </c>
      <c r="F3" s="152" t="s">
        <v>3</v>
      </c>
      <c r="G3" s="152" t="s">
        <v>4</v>
      </c>
      <c r="H3" s="152" t="s">
        <v>5</v>
      </c>
      <c r="I3" s="152" t="s">
        <v>6</v>
      </c>
      <c r="J3" s="152" t="s">
        <v>7</v>
      </c>
      <c r="K3" s="152" t="s">
        <v>8</v>
      </c>
      <c r="L3" s="152" t="s">
        <v>9</v>
      </c>
      <c r="M3" s="152" t="s">
        <v>10</v>
      </c>
      <c r="N3" s="152" t="s">
        <v>11</v>
      </c>
      <c r="O3" s="152" t="s">
        <v>12</v>
      </c>
    </row>
    <row r="4" spans="1:15" x14ac:dyDescent="0.25">
      <c r="B4" s="63" t="s">
        <v>868</v>
      </c>
      <c r="C4" s="63" t="s">
        <v>792</v>
      </c>
      <c r="D4" s="63">
        <v>0</v>
      </c>
      <c r="E4" s="63">
        <v>1E-3</v>
      </c>
      <c r="F4" s="63">
        <v>1E-8</v>
      </c>
      <c r="G4" s="63" t="s">
        <v>16</v>
      </c>
      <c r="H4" s="63" t="s">
        <v>15</v>
      </c>
      <c r="L4" s="63">
        <v>0.62</v>
      </c>
      <c r="M4" s="63">
        <v>4.5</v>
      </c>
      <c r="N4" s="63">
        <v>2.7845000000000002E-2</v>
      </c>
      <c r="O4" s="63">
        <v>71.95</v>
      </c>
    </row>
    <row r="5" spans="1:15" x14ac:dyDescent="0.25">
      <c r="B5" s="63" t="s">
        <v>791</v>
      </c>
      <c r="C5" s="63" t="s">
        <v>792</v>
      </c>
      <c r="D5" s="63">
        <v>0</v>
      </c>
      <c r="E5" s="63">
        <v>1E-3</v>
      </c>
      <c r="F5" s="63">
        <v>1.0000000000000001E-7</v>
      </c>
      <c r="G5" s="63" t="s">
        <v>16</v>
      </c>
      <c r="H5" s="63" t="s">
        <v>15</v>
      </c>
      <c r="L5" s="63">
        <v>0.62</v>
      </c>
      <c r="M5" s="63">
        <v>4.5</v>
      </c>
      <c r="N5" s="63">
        <v>6.2206999999999998E-2</v>
      </c>
      <c r="O5" s="63">
        <v>53.073</v>
      </c>
    </row>
    <row r="6" spans="1:15" x14ac:dyDescent="0.25">
      <c r="B6" s="63" t="s">
        <v>793</v>
      </c>
      <c r="C6" s="63" t="s">
        <v>792</v>
      </c>
      <c r="D6" s="63">
        <v>0</v>
      </c>
      <c r="E6" s="63">
        <v>1E-3</v>
      </c>
      <c r="F6" s="63">
        <v>9.9999999999999995E-7</v>
      </c>
      <c r="G6" s="63" t="s">
        <v>16</v>
      </c>
      <c r="H6" s="63" t="s">
        <v>15</v>
      </c>
      <c r="L6" s="63">
        <v>0.62</v>
      </c>
      <c r="M6" s="63">
        <v>4.5</v>
      </c>
      <c r="N6" s="63">
        <v>0.58019999999999994</v>
      </c>
      <c r="O6" s="63">
        <v>8.2952000000000012</v>
      </c>
    </row>
    <row r="7" spans="1:15" x14ac:dyDescent="0.25">
      <c r="B7" s="63" t="s">
        <v>794</v>
      </c>
      <c r="C7" s="63" t="s">
        <v>792</v>
      </c>
      <c r="D7" s="63">
        <v>0</v>
      </c>
      <c r="E7" s="63">
        <v>1E-3</v>
      </c>
      <c r="F7" s="63">
        <v>1.0000000000000001E-5</v>
      </c>
      <c r="G7" s="63" t="s">
        <v>16</v>
      </c>
      <c r="H7" s="63" t="s">
        <v>15</v>
      </c>
      <c r="L7" s="63">
        <v>5.8</v>
      </c>
      <c r="M7" s="63">
        <v>0.89276</v>
      </c>
      <c r="N7" s="63">
        <v>5.8</v>
      </c>
      <c r="O7" s="63">
        <v>0.83626</v>
      </c>
    </row>
    <row r="8" spans="1:15" x14ac:dyDescent="0.25">
      <c r="B8" s="63" t="s">
        <v>795</v>
      </c>
      <c r="C8" s="63" t="s">
        <v>792</v>
      </c>
      <c r="D8" s="63">
        <v>0</v>
      </c>
      <c r="E8" s="63">
        <v>1E-3</v>
      </c>
      <c r="F8" s="63">
        <v>1E-4</v>
      </c>
      <c r="G8" s="63" t="s">
        <v>16</v>
      </c>
      <c r="H8" s="63" t="s">
        <v>15</v>
      </c>
      <c r="L8" s="63">
        <v>58</v>
      </c>
      <c r="M8" s="63">
        <v>0.10624</v>
      </c>
      <c r="N8" s="63">
        <v>58</v>
      </c>
      <c r="O8" s="63">
        <v>8.3632999999999999E-2</v>
      </c>
    </row>
    <row r="9" spans="1:15" x14ac:dyDescent="0.25">
      <c r="B9" s="63" t="s">
        <v>796</v>
      </c>
      <c r="C9" s="63" t="s">
        <v>792</v>
      </c>
      <c r="D9" s="63">
        <v>0</v>
      </c>
      <c r="E9" s="63">
        <v>1E-3</v>
      </c>
      <c r="F9" s="63">
        <v>1E-3</v>
      </c>
      <c r="G9" s="63" t="s">
        <v>16</v>
      </c>
      <c r="H9" s="63" t="s">
        <v>15</v>
      </c>
      <c r="L9" s="63">
        <v>580</v>
      </c>
      <c r="M9" s="63">
        <v>1.7405999999999998E-2</v>
      </c>
      <c r="N9" s="63">
        <v>580</v>
      </c>
      <c r="O9" s="63">
        <v>8.3633000000000006E-3</v>
      </c>
    </row>
    <row r="10" spans="1:15" x14ac:dyDescent="0.25">
      <c r="B10" s="63" t="s">
        <v>869</v>
      </c>
      <c r="C10" s="63" t="s">
        <v>792</v>
      </c>
      <c r="D10" s="63">
        <v>1E-3</v>
      </c>
      <c r="E10" s="63">
        <v>0.01</v>
      </c>
      <c r="F10" s="63">
        <v>1E-8</v>
      </c>
      <c r="G10" s="63" t="s">
        <v>16</v>
      </c>
      <c r="H10" s="63" t="s">
        <v>15</v>
      </c>
      <c r="L10" s="63">
        <v>0.62</v>
      </c>
      <c r="M10" s="63">
        <v>4.5</v>
      </c>
      <c r="N10" s="63">
        <v>6.0671999999999997E-2</v>
      </c>
      <c r="O10" s="63">
        <v>48.506</v>
      </c>
    </row>
    <row r="11" spans="1:15" x14ac:dyDescent="0.25">
      <c r="B11" s="63" t="s">
        <v>870</v>
      </c>
      <c r="C11" s="63" t="s">
        <v>792</v>
      </c>
      <c r="D11" s="63">
        <v>1E-3</v>
      </c>
      <c r="E11" s="63">
        <v>0.01</v>
      </c>
      <c r="F11" s="63">
        <v>1.0000000000000001E-7</v>
      </c>
      <c r="G11" s="63" t="s">
        <v>16</v>
      </c>
      <c r="H11" s="63" t="s">
        <v>15</v>
      </c>
      <c r="L11" s="63">
        <v>0.62</v>
      </c>
      <c r="M11" s="63">
        <v>4.5</v>
      </c>
      <c r="N11" s="63">
        <v>7.6235999999999998E-2</v>
      </c>
      <c r="O11" s="63">
        <v>47.253999999999998</v>
      </c>
    </row>
    <row r="12" spans="1:15" x14ac:dyDescent="0.25">
      <c r="B12" s="63" t="s">
        <v>871</v>
      </c>
      <c r="C12" s="63" t="s">
        <v>792</v>
      </c>
      <c r="D12" s="63">
        <v>1E-3</v>
      </c>
      <c r="E12" s="63">
        <v>0.01</v>
      </c>
      <c r="F12" s="63">
        <v>9.9999999999999995E-7</v>
      </c>
      <c r="G12" s="63" t="s">
        <v>16</v>
      </c>
      <c r="H12" s="63" t="s">
        <v>15</v>
      </c>
      <c r="L12" s="63">
        <v>0.62</v>
      </c>
      <c r="M12" s="63">
        <v>19.154999999999998</v>
      </c>
      <c r="N12" s="63">
        <v>0.56724999999999992</v>
      </c>
      <c r="O12" s="63">
        <v>22.911999999999999</v>
      </c>
    </row>
    <row r="13" spans="1:15" x14ac:dyDescent="0.25">
      <c r="B13" s="63" t="s">
        <v>872</v>
      </c>
      <c r="C13" s="63" t="s">
        <v>792</v>
      </c>
      <c r="D13" s="63">
        <v>1E-3</v>
      </c>
      <c r="E13" s="63">
        <v>0.01</v>
      </c>
      <c r="F13" s="63">
        <v>1.0000000000000001E-5</v>
      </c>
      <c r="G13" s="63" t="s">
        <v>16</v>
      </c>
      <c r="H13" s="63" t="s">
        <v>15</v>
      </c>
      <c r="L13" s="63">
        <v>5.7982999999999993</v>
      </c>
      <c r="M13" s="63">
        <v>2.7569999999999997</v>
      </c>
      <c r="N13" s="63">
        <v>5.7982999999999993</v>
      </c>
      <c r="O13" s="63">
        <v>2.7323</v>
      </c>
    </row>
    <row r="14" spans="1:15" x14ac:dyDescent="0.25">
      <c r="B14" s="63" t="s">
        <v>873</v>
      </c>
      <c r="C14" s="63" t="s">
        <v>792</v>
      </c>
      <c r="D14" s="63">
        <v>1E-3</v>
      </c>
      <c r="E14" s="63">
        <v>0.01</v>
      </c>
      <c r="F14" s="63">
        <v>1E-4</v>
      </c>
      <c r="G14" s="63" t="s">
        <v>16</v>
      </c>
      <c r="H14" s="63" t="s">
        <v>15</v>
      </c>
      <c r="L14" s="63">
        <v>58</v>
      </c>
      <c r="M14" s="63">
        <v>0.2838</v>
      </c>
      <c r="N14" s="63">
        <v>58</v>
      </c>
      <c r="O14" s="63">
        <v>0.27384999999999998</v>
      </c>
    </row>
    <row r="15" spans="1:15" x14ac:dyDescent="0.25">
      <c r="B15" s="63" t="s">
        <v>874</v>
      </c>
      <c r="C15" s="63" t="s">
        <v>792</v>
      </c>
      <c r="D15" s="63">
        <v>1E-3</v>
      </c>
      <c r="E15" s="63">
        <v>0.01</v>
      </c>
      <c r="F15" s="63">
        <v>1E-3</v>
      </c>
      <c r="G15" s="63" t="s">
        <v>16</v>
      </c>
      <c r="H15" s="63" t="s">
        <v>15</v>
      </c>
      <c r="L15" s="63">
        <v>580</v>
      </c>
      <c r="M15" s="63">
        <v>3.1363999999999996E-2</v>
      </c>
      <c r="N15" s="63">
        <v>580</v>
      </c>
      <c r="O15" s="63">
        <v>2.7385999999999997E-2</v>
      </c>
    </row>
    <row r="16" spans="1:15" x14ac:dyDescent="0.25">
      <c r="B16" s="63" t="s">
        <v>875</v>
      </c>
      <c r="C16" s="63" t="s">
        <v>792</v>
      </c>
      <c r="D16" s="63">
        <v>0.01</v>
      </c>
      <c r="E16" s="63">
        <v>0.1</v>
      </c>
      <c r="F16" s="63">
        <v>1.0000000000000001E-7</v>
      </c>
      <c r="G16" s="63" t="s">
        <v>16</v>
      </c>
      <c r="H16" s="63" t="s">
        <v>15</v>
      </c>
      <c r="L16" s="63">
        <v>0.48</v>
      </c>
      <c r="M16" s="63">
        <v>37</v>
      </c>
      <c r="N16" s="63">
        <v>0.47363</v>
      </c>
      <c r="O16" s="63">
        <v>36.623999999999995</v>
      </c>
    </row>
    <row r="17" spans="2:15" x14ac:dyDescent="0.25">
      <c r="B17" s="63" t="s">
        <v>876</v>
      </c>
      <c r="C17" s="63" t="s">
        <v>792</v>
      </c>
      <c r="D17" s="63">
        <v>0.01</v>
      </c>
      <c r="E17" s="63">
        <v>0.1</v>
      </c>
      <c r="F17" s="63">
        <v>9.9999999999999995E-7</v>
      </c>
      <c r="G17" s="63" t="s">
        <v>16</v>
      </c>
      <c r="H17" s="63" t="s">
        <v>15</v>
      </c>
      <c r="L17" s="63">
        <v>0.66959999999999997</v>
      </c>
      <c r="M17" s="63">
        <v>35.075000000000003</v>
      </c>
      <c r="N17" s="63">
        <v>0.66822999999999999</v>
      </c>
      <c r="O17" s="63">
        <v>35.079000000000001</v>
      </c>
    </row>
    <row r="18" spans="2:15" x14ac:dyDescent="0.25">
      <c r="B18" s="63" t="s">
        <v>877</v>
      </c>
      <c r="C18" s="63" t="s">
        <v>792</v>
      </c>
      <c r="D18" s="63">
        <v>0.01</v>
      </c>
      <c r="E18" s="63">
        <v>0.1</v>
      </c>
      <c r="F18" s="63">
        <v>1.0000000000000001E-5</v>
      </c>
      <c r="G18" s="63" t="s">
        <v>16</v>
      </c>
      <c r="H18" s="63" t="s">
        <v>15</v>
      </c>
      <c r="L18" s="63">
        <v>5.7206999999999999</v>
      </c>
      <c r="M18" s="63">
        <v>14.050999999999998</v>
      </c>
      <c r="N18" s="63">
        <v>5.7199</v>
      </c>
      <c r="O18" s="63">
        <v>14.036</v>
      </c>
    </row>
    <row r="19" spans="2:15" x14ac:dyDescent="0.25">
      <c r="B19" s="63" t="s">
        <v>878</v>
      </c>
      <c r="C19" s="63" t="s">
        <v>792</v>
      </c>
      <c r="D19" s="63">
        <v>0.01</v>
      </c>
      <c r="E19" s="63">
        <v>0.1</v>
      </c>
      <c r="F19" s="63">
        <v>1E-4</v>
      </c>
      <c r="G19" s="63" t="s">
        <v>16</v>
      </c>
      <c r="H19" s="63" t="s">
        <v>15</v>
      </c>
      <c r="L19" s="63">
        <v>57.991</v>
      </c>
      <c r="M19" s="63">
        <v>1.5774000000000001</v>
      </c>
      <c r="N19" s="63">
        <v>57.989999999999995</v>
      </c>
      <c r="O19" s="63">
        <v>1.5689</v>
      </c>
    </row>
    <row r="20" spans="2:15" x14ac:dyDescent="0.25">
      <c r="B20" s="63" t="s">
        <v>879</v>
      </c>
      <c r="C20" s="63" t="s">
        <v>792</v>
      </c>
      <c r="D20" s="63">
        <v>0.01</v>
      </c>
      <c r="E20" s="63">
        <v>0.1</v>
      </c>
      <c r="F20" s="63">
        <v>1E-3</v>
      </c>
      <c r="G20" s="63" t="s">
        <v>16</v>
      </c>
      <c r="H20" s="63" t="s">
        <v>15</v>
      </c>
      <c r="L20" s="63">
        <v>580</v>
      </c>
      <c r="M20" s="63">
        <v>0.16048999999999999</v>
      </c>
      <c r="N20" s="63">
        <v>580</v>
      </c>
      <c r="O20" s="63">
        <v>0.15709999999999999</v>
      </c>
    </row>
    <row r="21" spans="2:15" x14ac:dyDescent="0.25">
      <c r="B21" s="63" t="s">
        <v>880</v>
      </c>
      <c r="C21" s="63" t="s">
        <v>792</v>
      </c>
      <c r="D21" s="63">
        <v>0.01</v>
      </c>
      <c r="E21" s="63">
        <v>0.1</v>
      </c>
      <c r="F21" s="63">
        <v>0.01</v>
      </c>
      <c r="G21" s="63" t="s">
        <v>16</v>
      </c>
      <c r="H21" s="63" t="s">
        <v>15</v>
      </c>
      <c r="L21" s="63">
        <v>5800</v>
      </c>
      <c r="M21" s="63">
        <v>1.7067000000000002E-2</v>
      </c>
      <c r="N21" s="63">
        <v>5800</v>
      </c>
      <c r="O21" s="63">
        <v>1.5710000000000002E-2</v>
      </c>
    </row>
    <row r="22" spans="2:15" x14ac:dyDescent="0.25">
      <c r="B22" s="63" t="s">
        <v>797</v>
      </c>
      <c r="C22" s="63" t="s">
        <v>792</v>
      </c>
      <c r="D22" s="63">
        <v>0.1</v>
      </c>
      <c r="E22" s="63">
        <v>1</v>
      </c>
      <c r="F22" s="63">
        <v>9.9999999999999995E-7</v>
      </c>
      <c r="G22" s="63" t="s">
        <v>16</v>
      </c>
      <c r="H22" s="63" t="s">
        <v>15</v>
      </c>
      <c r="L22" s="63">
        <v>4.6999999999999993</v>
      </c>
      <c r="M22" s="63">
        <v>41</v>
      </c>
      <c r="N22" s="63">
        <v>4.6517999999999997</v>
      </c>
      <c r="O22" s="63">
        <v>40.781999999999996</v>
      </c>
    </row>
    <row r="23" spans="2:15" x14ac:dyDescent="0.25">
      <c r="B23" s="63" t="s">
        <v>798</v>
      </c>
      <c r="C23" s="63" t="s">
        <v>792</v>
      </c>
      <c r="D23" s="63">
        <v>0.1</v>
      </c>
      <c r="E23" s="63">
        <v>1</v>
      </c>
      <c r="F23" s="63">
        <v>1.0000000000000001E-5</v>
      </c>
      <c r="G23" s="63" t="s">
        <v>16</v>
      </c>
      <c r="H23" s="63" t="s">
        <v>15</v>
      </c>
      <c r="L23" s="63">
        <v>6.5522999999999998</v>
      </c>
      <c r="M23" s="63">
        <v>39.255000000000003</v>
      </c>
      <c r="N23" s="63">
        <v>6.5388999999999999</v>
      </c>
      <c r="O23" s="63">
        <v>39.26</v>
      </c>
    </row>
    <row r="24" spans="2:15" x14ac:dyDescent="0.25">
      <c r="B24" s="63" t="s">
        <v>799</v>
      </c>
      <c r="C24" s="63" t="s">
        <v>792</v>
      </c>
      <c r="D24" s="63">
        <v>0.1</v>
      </c>
      <c r="E24" s="63">
        <v>1</v>
      </c>
      <c r="F24" s="63">
        <v>1E-4</v>
      </c>
      <c r="G24" s="63" t="s">
        <v>16</v>
      </c>
      <c r="H24" s="63" t="s">
        <v>15</v>
      </c>
      <c r="L24" s="63">
        <v>56.988999999999997</v>
      </c>
      <c r="M24" s="63">
        <v>16.704999999999998</v>
      </c>
      <c r="N24" s="63">
        <v>56.980999999999995</v>
      </c>
      <c r="O24" s="63">
        <v>16.693000000000001</v>
      </c>
    </row>
    <row r="25" spans="2:15" x14ac:dyDescent="0.25">
      <c r="B25" s="63" t="s">
        <v>800</v>
      </c>
      <c r="C25" s="63" t="s">
        <v>792</v>
      </c>
      <c r="D25" s="63">
        <v>0.1</v>
      </c>
      <c r="E25" s="63">
        <v>1</v>
      </c>
      <c r="F25" s="63">
        <v>1E-3</v>
      </c>
      <c r="G25" s="63" t="s">
        <v>16</v>
      </c>
      <c r="H25" s="63" t="s">
        <v>15</v>
      </c>
      <c r="L25" s="63">
        <v>579.88</v>
      </c>
      <c r="M25" s="63">
        <v>1.9084000000000001</v>
      </c>
      <c r="N25" s="63">
        <v>579.88</v>
      </c>
      <c r="O25" s="63">
        <v>1.9012</v>
      </c>
    </row>
    <row r="26" spans="2:15" x14ac:dyDescent="0.25">
      <c r="B26" s="63" t="s">
        <v>801</v>
      </c>
      <c r="C26" s="63" t="s">
        <v>792</v>
      </c>
      <c r="D26" s="63">
        <v>0.1</v>
      </c>
      <c r="E26" s="63">
        <v>1</v>
      </c>
      <c r="F26" s="63">
        <v>0.01</v>
      </c>
      <c r="G26" s="63" t="s">
        <v>16</v>
      </c>
      <c r="H26" s="63" t="s">
        <v>15</v>
      </c>
      <c r="L26" s="63">
        <v>5800</v>
      </c>
      <c r="M26" s="63">
        <v>0.19328999999999999</v>
      </c>
      <c r="N26" s="63">
        <v>5800</v>
      </c>
      <c r="O26" s="63">
        <v>0.19042000000000001</v>
      </c>
    </row>
    <row r="27" spans="2:15" x14ac:dyDescent="0.25">
      <c r="B27" s="63" t="s">
        <v>881</v>
      </c>
      <c r="C27" s="63" t="s">
        <v>792</v>
      </c>
      <c r="D27" s="63">
        <v>0.1</v>
      </c>
      <c r="E27" s="63">
        <v>1</v>
      </c>
      <c r="F27" s="63">
        <v>0.1</v>
      </c>
      <c r="G27" s="63" t="s">
        <v>16</v>
      </c>
      <c r="H27" s="63" t="s">
        <v>15</v>
      </c>
      <c r="L27" s="63">
        <v>58000</v>
      </c>
      <c r="M27" s="63">
        <v>2.0188000000000001E-2</v>
      </c>
      <c r="N27" s="63">
        <v>58000</v>
      </c>
      <c r="O27" s="63">
        <v>1.9042E-2</v>
      </c>
    </row>
    <row r="28" spans="2:15" x14ac:dyDescent="0.25">
      <c r="B28" s="63" t="s">
        <v>802</v>
      </c>
      <c r="C28" s="63" t="s">
        <v>792</v>
      </c>
      <c r="D28" s="63">
        <v>1</v>
      </c>
      <c r="E28" s="63">
        <v>10</v>
      </c>
      <c r="F28" s="63">
        <v>1.0000000000000001E-5</v>
      </c>
      <c r="G28" s="63" t="s">
        <v>16</v>
      </c>
      <c r="H28" s="63" t="s">
        <v>15</v>
      </c>
      <c r="L28" s="63">
        <v>47</v>
      </c>
      <c r="M28" s="63">
        <v>35</v>
      </c>
      <c r="N28" s="63">
        <v>46.375999999999998</v>
      </c>
      <c r="O28" s="63">
        <v>34.813000000000002</v>
      </c>
    </row>
    <row r="29" spans="2:15" x14ac:dyDescent="0.25">
      <c r="B29" s="63" t="s">
        <v>803</v>
      </c>
      <c r="C29" s="63" t="s">
        <v>792</v>
      </c>
      <c r="D29" s="63">
        <v>1</v>
      </c>
      <c r="E29" s="63">
        <v>10</v>
      </c>
      <c r="F29" s="63">
        <v>1E-4</v>
      </c>
      <c r="G29" s="63" t="s">
        <v>16</v>
      </c>
      <c r="H29" s="63" t="s">
        <v>15</v>
      </c>
      <c r="L29" s="63">
        <v>66.457999999999998</v>
      </c>
      <c r="M29" s="63">
        <v>33.231999999999999</v>
      </c>
      <c r="N29" s="63">
        <v>66.382000000000005</v>
      </c>
      <c r="O29" s="63">
        <v>33.231999999999999</v>
      </c>
    </row>
    <row r="30" spans="2:15" x14ac:dyDescent="0.25">
      <c r="B30" s="63" t="s">
        <v>804</v>
      </c>
      <c r="C30" s="63" t="s">
        <v>792</v>
      </c>
      <c r="D30" s="63">
        <v>1</v>
      </c>
      <c r="E30" s="63">
        <v>10</v>
      </c>
      <c r="F30" s="63">
        <v>1E-3</v>
      </c>
      <c r="G30" s="63" t="s">
        <v>16</v>
      </c>
      <c r="H30" s="63" t="s">
        <v>15</v>
      </c>
      <c r="L30" s="63">
        <v>572.80999999999995</v>
      </c>
      <c r="M30" s="63">
        <v>12.879</v>
      </c>
      <c r="N30" s="63">
        <v>572.76</v>
      </c>
      <c r="O30" s="63">
        <v>12.867000000000001</v>
      </c>
    </row>
    <row r="31" spans="2:15" x14ac:dyDescent="0.25">
      <c r="B31" s="63" t="s">
        <v>805</v>
      </c>
      <c r="C31" s="63" t="s">
        <v>792</v>
      </c>
      <c r="D31" s="63">
        <v>1</v>
      </c>
      <c r="E31" s="63">
        <v>10</v>
      </c>
      <c r="F31" s="63">
        <v>0.01</v>
      </c>
      <c r="G31" s="63" t="s">
        <v>16</v>
      </c>
      <c r="H31" s="63" t="s">
        <v>15</v>
      </c>
      <c r="L31" s="63">
        <v>5799.2000000000007</v>
      </c>
      <c r="M31" s="63">
        <v>1.4325000000000001</v>
      </c>
      <c r="N31" s="63">
        <v>5799.1</v>
      </c>
      <c r="O31" s="63">
        <v>1.4258999999999999</v>
      </c>
    </row>
    <row r="32" spans="2:15" x14ac:dyDescent="0.25">
      <c r="B32" s="63" t="s">
        <v>882</v>
      </c>
      <c r="C32" s="63" t="s">
        <v>792</v>
      </c>
      <c r="D32" s="63">
        <v>1</v>
      </c>
      <c r="E32" s="63">
        <v>10</v>
      </c>
      <c r="F32" s="63">
        <v>0.1</v>
      </c>
      <c r="G32" s="63" t="s">
        <v>16</v>
      </c>
      <c r="H32" s="63" t="s">
        <v>15</v>
      </c>
      <c r="L32" s="63">
        <v>58000</v>
      </c>
      <c r="M32" s="63">
        <v>0.1454</v>
      </c>
      <c r="N32" s="63">
        <v>58000</v>
      </c>
      <c r="O32" s="63">
        <v>0.14276</v>
      </c>
    </row>
    <row r="33" spans="2:20" x14ac:dyDescent="0.25">
      <c r="B33" s="63" t="s">
        <v>883</v>
      </c>
      <c r="C33" s="63" t="s">
        <v>792</v>
      </c>
      <c r="D33" s="63">
        <v>1</v>
      </c>
      <c r="E33" s="63">
        <v>10</v>
      </c>
      <c r="F33" s="63">
        <v>1</v>
      </c>
      <c r="G33" s="63" t="s">
        <v>16</v>
      </c>
      <c r="H33" s="63" t="s">
        <v>15</v>
      </c>
      <c r="L33" s="63">
        <v>580000</v>
      </c>
      <c r="M33" s="63">
        <v>1.5330999999999999E-2</v>
      </c>
      <c r="N33" s="63">
        <v>580000</v>
      </c>
      <c r="O33" s="63">
        <v>1.4276E-2</v>
      </c>
    </row>
    <row r="34" spans="2:20" x14ac:dyDescent="0.25">
      <c r="B34" s="63" t="s">
        <v>806</v>
      </c>
      <c r="C34" s="63" t="s">
        <v>792</v>
      </c>
      <c r="D34" s="63">
        <v>10</v>
      </c>
      <c r="E34" s="63">
        <v>100</v>
      </c>
      <c r="F34" s="63">
        <v>1E-4</v>
      </c>
      <c r="G34" s="63" t="s">
        <v>16</v>
      </c>
      <c r="H34" s="63" t="s">
        <v>14</v>
      </c>
      <c r="L34" s="63">
        <v>0.57999999999999996</v>
      </c>
      <c r="M34" s="63">
        <v>4.1000000000000002E-2</v>
      </c>
      <c r="N34" s="63">
        <v>0.57894999999999996</v>
      </c>
      <c r="O34" s="63">
        <v>4.0740999999999999E-2</v>
      </c>
    </row>
    <row r="35" spans="2:20" x14ac:dyDescent="0.25">
      <c r="B35" s="63" t="s">
        <v>807</v>
      </c>
      <c r="C35" s="63" t="s">
        <v>792</v>
      </c>
      <c r="D35" s="63">
        <v>10</v>
      </c>
      <c r="E35" s="63">
        <v>100</v>
      </c>
      <c r="F35" s="63">
        <v>1E-3</v>
      </c>
      <c r="G35" s="63" t="s">
        <v>16</v>
      </c>
      <c r="H35" s="63" t="s">
        <v>14</v>
      </c>
      <c r="L35" s="63">
        <v>0.74949999999999994</v>
      </c>
      <c r="M35" s="63">
        <v>3.9399000000000003E-2</v>
      </c>
      <c r="N35" s="63">
        <v>0.74878999999999996</v>
      </c>
      <c r="O35" s="63">
        <v>3.9399000000000003E-2</v>
      </c>
    </row>
    <row r="36" spans="2:20" x14ac:dyDescent="0.25">
      <c r="B36" s="63" t="s">
        <v>808</v>
      </c>
      <c r="C36" s="63" t="s">
        <v>792</v>
      </c>
      <c r="D36" s="63">
        <v>10</v>
      </c>
      <c r="E36" s="63">
        <v>100</v>
      </c>
      <c r="F36" s="63">
        <v>0.01</v>
      </c>
      <c r="G36" s="63" t="s">
        <v>16</v>
      </c>
      <c r="H36" s="63" t="s">
        <v>14</v>
      </c>
      <c r="L36" s="63">
        <v>5.7108999999999996</v>
      </c>
      <c r="M36" s="63">
        <v>1.7264000000000002E-2</v>
      </c>
      <c r="N36" s="63">
        <v>5.7104999999999997</v>
      </c>
      <c r="O36" s="63">
        <v>1.7250999999999999E-2</v>
      </c>
    </row>
    <row r="37" spans="2:20" x14ac:dyDescent="0.25">
      <c r="B37" s="63" t="s">
        <v>809</v>
      </c>
      <c r="C37" s="63" t="s">
        <v>792</v>
      </c>
      <c r="D37" s="63">
        <v>10</v>
      </c>
      <c r="E37" s="63">
        <v>100</v>
      </c>
      <c r="F37" s="63">
        <v>0.1</v>
      </c>
      <c r="G37" s="63" t="s">
        <v>16</v>
      </c>
      <c r="H37" s="63" t="s">
        <v>14</v>
      </c>
      <c r="L37" s="63">
        <v>57.988999999999997</v>
      </c>
      <c r="M37" s="63">
        <v>1.9846E-3</v>
      </c>
      <c r="N37" s="63">
        <v>57.988999999999997</v>
      </c>
      <c r="O37" s="63">
        <v>1.9773E-3</v>
      </c>
    </row>
    <row r="38" spans="2:20" x14ac:dyDescent="0.25">
      <c r="B38" s="63" t="s">
        <v>884</v>
      </c>
      <c r="C38" s="63" t="s">
        <v>792</v>
      </c>
      <c r="D38" s="63">
        <v>10</v>
      </c>
      <c r="E38" s="63">
        <v>100</v>
      </c>
      <c r="F38" s="63">
        <v>1</v>
      </c>
      <c r="G38" s="63" t="s">
        <v>16</v>
      </c>
      <c r="H38" s="63" t="s">
        <v>14</v>
      </c>
      <c r="L38" s="63">
        <v>580</v>
      </c>
      <c r="M38" s="63">
        <v>2.0100000000000001E-4</v>
      </c>
      <c r="N38" s="63">
        <v>580</v>
      </c>
      <c r="O38" s="63">
        <v>1.9806000000000001E-4</v>
      </c>
    </row>
    <row r="39" spans="2:20" x14ac:dyDescent="0.25">
      <c r="B39" s="63" t="str">
        <f>CONCATENATE(C39,F39,D39)</f>
        <v>Resistance0.0000000010</v>
      </c>
      <c r="C39" s="63" t="s">
        <v>17</v>
      </c>
      <c r="D39" s="63">
        <v>0</v>
      </c>
      <c r="E39" s="63">
        <v>1</v>
      </c>
      <c r="F39" s="63">
        <v>1.0000000000000001E-9</v>
      </c>
      <c r="G39" s="63" t="s">
        <v>18</v>
      </c>
      <c r="H39" s="63" t="s">
        <v>864</v>
      </c>
      <c r="L39" s="63">
        <v>3</v>
      </c>
      <c r="M39" s="63">
        <v>120</v>
      </c>
      <c r="N39" s="63">
        <v>2.3273220000000001</v>
      </c>
      <c r="O39" s="63">
        <v>80.813122000000007</v>
      </c>
    </row>
    <row r="40" spans="2:20" x14ac:dyDescent="0.25">
      <c r="B40" s="63" t="str">
        <f t="shared" ref="B40:B73" si="0">CONCATENATE(C40,F40,D40)</f>
        <v>Resistance0.000000010</v>
      </c>
      <c r="C40" s="63" t="s">
        <v>17</v>
      </c>
      <c r="D40" s="63">
        <v>0</v>
      </c>
      <c r="E40" s="63">
        <v>1</v>
      </c>
      <c r="F40" s="63">
        <v>1E-8</v>
      </c>
      <c r="G40" s="63" t="s">
        <v>18</v>
      </c>
      <c r="H40" s="63" t="s">
        <v>864</v>
      </c>
      <c r="L40" s="63">
        <v>3</v>
      </c>
      <c r="M40" s="63">
        <v>120</v>
      </c>
      <c r="N40" s="63">
        <v>3.963721</v>
      </c>
      <c r="O40" s="63">
        <v>79.376769999999993</v>
      </c>
    </row>
    <row r="41" spans="2:20" x14ac:dyDescent="0.25">
      <c r="B41" s="63" t="str">
        <f t="shared" si="0"/>
        <v>Resistance0.00000010</v>
      </c>
      <c r="C41" s="63" t="s">
        <v>17</v>
      </c>
      <c r="D41" s="63">
        <v>0</v>
      </c>
      <c r="E41" s="63">
        <v>1</v>
      </c>
      <c r="F41" s="63">
        <v>9.9999999999999995E-8</v>
      </c>
      <c r="G41" s="63" t="s">
        <v>18</v>
      </c>
      <c r="H41" s="63" t="s">
        <v>864</v>
      </c>
      <c r="L41" s="63">
        <v>63.692799999999998</v>
      </c>
      <c r="M41" s="63">
        <v>62.65943</v>
      </c>
      <c r="N41" s="63">
        <v>54.207389999999997</v>
      </c>
      <c r="O41" s="63">
        <v>47.163209999999999</v>
      </c>
    </row>
    <row r="42" spans="2:20" x14ac:dyDescent="0.25">
      <c r="B42" s="63" t="str">
        <f t="shared" si="0"/>
        <v>Resistance0.0000010</v>
      </c>
      <c r="C42" s="63" t="s">
        <v>17</v>
      </c>
      <c r="D42" s="63">
        <v>0</v>
      </c>
      <c r="E42" s="63">
        <v>1</v>
      </c>
      <c r="F42" s="63">
        <v>9.9999999999999995E-7</v>
      </c>
      <c r="G42" s="63" t="s">
        <v>18</v>
      </c>
      <c r="H42" s="63" t="s">
        <v>864</v>
      </c>
      <c r="L42" s="63">
        <v>600.322</v>
      </c>
      <c r="M42" s="63">
        <v>96.480810000000005</v>
      </c>
      <c r="N42" s="63">
        <v>579.44470000000001</v>
      </c>
      <c r="O42" s="63">
        <v>6.4835799999999999</v>
      </c>
    </row>
    <row r="43" spans="2:20" x14ac:dyDescent="0.25">
      <c r="B43" s="63" t="str">
        <f t="shared" si="0"/>
        <v>Resistance0.000010</v>
      </c>
      <c r="C43" s="63" t="s">
        <v>17</v>
      </c>
      <c r="D43" s="63">
        <v>0</v>
      </c>
      <c r="E43" s="63">
        <v>1</v>
      </c>
      <c r="F43" s="63">
        <v>1.0000000000000001E-5</v>
      </c>
      <c r="G43" s="63" t="s">
        <v>18</v>
      </c>
      <c r="H43" s="63" t="s">
        <v>104</v>
      </c>
      <c r="L43" s="63">
        <v>5.8513329999999995</v>
      </c>
      <c r="M43" s="63">
        <v>0.24804960000000001</v>
      </c>
      <c r="N43" s="63">
        <v>5.799944</v>
      </c>
      <c r="O43" s="63">
        <v>6.5169000000000002E-4</v>
      </c>
      <c r="Q43">
        <f>L43/1000</f>
        <v>5.8513329999999994E-3</v>
      </c>
      <c r="R43">
        <f t="shared" ref="R43:T43" si="1">M43/1000</f>
        <v>2.4804960000000001E-4</v>
      </c>
      <c r="S43">
        <f t="shared" si="1"/>
        <v>5.7999439999999996E-3</v>
      </c>
      <c r="T43">
        <f t="shared" si="1"/>
        <v>6.5168999999999998E-7</v>
      </c>
    </row>
    <row r="44" spans="2:20" x14ac:dyDescent="0.25">
      <c r="B44" s="63" t="str">
        <f t="shared" si="0"/>
        <v>Resistance0.000000011</v>
      </c>
      <c r="C44" s="63" t="s">
        <v>17</v>
      </c>
      <c r="D44" s="63">
        <v>1</v>
      </c>
      <c r="E44" s="63">
        <v>10</v>
      </c>
      <c r="F44" s="63">
        <v>1E-8</v>
      </c>
      <c r="G44" s="63" t="s">
        <v>18</v>
      </c>
      <c r="H44" s="63" t="s">
        <v>864</v>
      </c>
      <c r="L44" s="63">
        <v>24.035060000000001</v>
      </c>
      <c r="M44" s="63">
        <v>69.213539999999995</v>
      </c>
      <c r="N44" s="63">
        <v>23.295500000000001</v>
      </c>
      <c r="O44" s="63">
        <v>69.264219999999995</v>
      </c>
    </row>
    <row r="45" spans="2:20" x14ac:dyDescent="0.25">
      <c r="B45" s="63" t="str">
        <f t="shared" si="0"/>
        <v>Resistance0.00000011</v>
      </c>
      <c r="C45" s="63" t="s">
        <v>17</v>
      </c>
      <c r="D45" s="63">
        <v>1</v>
      </c>
      <c r="E45" s="63">
        <v>10</v>
      </c>
      <c r="F45" s="63">
        <v>9.9999999999999995E-8</v>
      </c>
      <c r="G45" s="63" t="s">
        <v>18</v>
      </c>
      <c r="H45" s="63" t="s">
        <v>864</v>
      </c>
      <c r="L45" s="63">
        <v>66.558580000000006</v>
      </c>
      <c r="M45" s="63">
        <v>66.055710000000005</v>
      </c>
      <c r="N45" s="63">
        <v>41.389360000000003</v>
      </c>
      <c r="O45" s="63">
        <v>67.687049999999999</v>
      </c>
    </row>
    <row r="46" spans="2:20" x14ac:dyDescent="0.25">
      <c r="B46" s="63" t="str">
        <f t="shared" si="0"/>
        <v>Resistance0.0000011</v>
      </c>
      <c r="C46" s="63" t="s">
        <v>17</v>
      </c>
      <c r="D46" s="63">
        <v>1</v>
      </c>
      <c r="E46" s="63">
        <v>10</v>
      </c>
      <c r="F46" s="63">
        <v>9.9999999999999995E-7</v>
      </c>
      <c r="G46" s="63" t="s">
        <v>18</v>
      </c>
      <c r="H46" s="63" t="s">
        <v>864</v>
      </c>
      <c r="L46" s="63">
        <v>643.21469999999999</v>
      </c>
      <c r="M46" s="63">
        <v>54.750869999999999</v>
      </c>
      <c r="N46" s="63">
        <v>550.19219999999996</v>
      </c>
      <c r="O46" s="63">
        <v>37.11835</v>
      </c>
    </row>
    <row r="47" spans="2:20" x14ac:dyDescent="0.25">
      <c r="B47" s="63" t="str">
        <f t="shared" si="0"/>
        <v>Resistance0.000011</v>
      </c>
      <c r="C47" s="63" t="s">
        <v>17</v>
      </c>
      <c r="D47" s="63">
        <v>1</v>
      </c>
      <c r="E47" s="63">
        <v>10</v>
      </c>
      <c r="F47" s="63">
        <v>1.0000000000000001E-5</v>
      </c>
      <c r="G47" s="63" t="s">
        <v>18</v>
      </c>
      <c r="H47" s="63" t="s">
        <v>104</v>
      </c>
      <c r="L47" s="63">
        <v>6.0044399999999998</v>
      </c>
      <c r="M47" s="63">
        <v>9.5075640000000003E-2</v>
      </c>
      <c r="N47" s="63">
        <v>5.7959269999999998</v>
      </c>
      <c r="O47" s="63">
        <v>4.8090289999999994E-3</v>
      </c>
      <c r="Q47">
        <f>L47/1000</f>
        <v>6.0044399999999998E-3</v>
      </c>
      <c r="R47">
        <f t="shared" ref="R47:T47" si="2">M47/1000</f>
        <v>9.5075639999999998E-5</v>
      </c>
      <c r="S47">
        <f t="shared" si="2"/>
        <v>5.7959270000000002E-3</v>
      </c>
      <c r="T47">
        <f t="shared" si="2"/>
        <v>4.8090289999999994E-6</v>
      </c>
    </row>
    <row r="48" spans="2:20" x14ac:dyDescent="0.25">
      <c r="B48" s="63" t="str">
        <f t="shared" si="0"/>
        <v>Resistance0.00011</v>
      </c>
      <c r="C48" s="63" t="s">
        <v>17</v>
      </c>
      <c r="D48" s="63">
        <v>1</v>
      </c>
      <c r="E48" s="63">
        <v>10</v>
      </c>
      <c r="F48" s="63">
        <v>1E-4</v>
      </c>
      <c r="G48" s="63" t="s">
        <v>18</v>
      </c>
      <c r="H48" s="63" t="s">
        <v>104</v>
      </c>
      <c r="L48" s="63">
        <v>58.513469999999998</v>
      </c>
      <c r="M48" s="63">
        <v>0.2478889</v>
      </c>
      <c r="N48" s="63">
        <v>57.999589999999998</v>
      </c>
      <c r="O48" s="63">
        <v>4.8273899999999999E-4</v>
      </c>
      <c r="Q48">
        <f>L48/1000</f>
        <v>5.8513469999999998E-2</v>
      </c>
      <c r="R48">
        <f t="shared" ref="R48" si="3">M48/1000</f>
        <v>2.4788890000000002E-4</v>
      </c>
      <c r="S48">
        <f t="shared" ref="S48" si="4">N48/1000</f>
        <v>5.7999589999999997E-2</v>
      </c>
      <c r="T48">
        <f t="shared" ref="T48" si="5">O48/1000</f>
        <v>4.8273899999999997E-7</v>
      </c>
    </row>
    <row r="49" spans="2:20" x14ac:dyDescent="0.25">
      <c r="B49" s="63" t="str">
        <f t="shared" si="0"/>
        <v>Resistance0.000000110</v>
      </c>
      <c r="C49" s="63" t="s">
        <v>17</v>
      </c>
      <c r="D49" s="63">
        <v>10</v>
      </c>
      <c r="E49" s="63">
        <v>100</v>
      </c>
      <c r="F49" s="63">
        <v>9.9999999999999995E-8</v>
      </c>
      <c r="G49" s="63" t="s">
        <v>18</v>
      </c>
      <c r="H49" s="63" t="s">
        <v>104</v>
      </c>
      <c r="L49" s="63">
        <v>0.24035100000000001</v>
      </c>
      <c r="M49" s="63">
        <v>6.9213999999999998E-2</v>
      </c>
      <c r="N49" s="63">
        <v>0.232955</v>
      </c>
      <c r="O49" s="63">
        <v>6.9264000000000006E-2</v>
      </c>
    </row>
    <row r="50" spans="2:20" x14ac:dyDescent="0.25">
      <c r="B50" s="63" t="str">
        <f t="shared" si="0"/>
        <v>Resistance0.00000110</v>
      </c>
      <c r="C50" s="63" t="s">
        <v>17</v>
      </c>
      <c r="D50" s="63">
        <v>10</v>
      </c>
      <c r="E50" s="63">
        <v>100</v>
      </c>
      <c r="F50" s="63">
        <v>9.9999999999999995E-7</v>
      </c>
      <c r="G50" s="63" t="s">
        <v>18</v>
      </c>
      <c r="H50" s="63" t="s">
        <v>104</v>
      </c>
      <c r="L50" s="63">
        <v>0.66558600000000001</v>
      </c>
      <c r="M50" s="63">
        <v>6.6056000000000004E-2</v>
      </c>
      <c r="N50" s="63">
        <v>0.41389399999999998</v>
      </c>
      <c r="O50" s="63">
        <v>6.7686999999999997E-2</v>
      </c>
    </row>
    <row r="51" spans="2:20" x14ac:dyDescent="0.25">
      <c r="B51" s="63" t="str">
        <f t="shared" si="0"/>
        <v>Resistance0.0000110</v>
      </c>
      <c r="C51" s="63" t="s">
        <v>17</v>
      </c>
      <c r="D51" s="63">
        <v>10</v>
      </c>
      <c r="E51" s="63">
        <v>100</v>
      </c>
      <c r="F51" s="63">
        <v>1.0000000000000001E-5</v>
      </c>
      <c r="G51" s="63" t="s">
        <v>18</v>
      </c>
      <c r="H51" s="63" t="s">
        <v>104</v>
      </c>
      <c r="L51" s="63">
        <v>6.4321469999999996</v>
      </c>
      <c r="M51" s="63">
        <v>5.4751000000000001E-2</v>
      </c>
      <c r="N51" s="63">
        <v>5.5019220000000004</v>
      </c>
      <c r="O51" s="63">
        <v>3.7117999999999998E-2</v>
      </c>
    </row>
    <row r="52" spans="2:20" x14ac:dyDescent="0.25">
      <c r="B52" s="63" t="str">
        <f t="shared" si="0"/>
        <v>Resistance0.000110</v>
      </c>
      <c r="C52" s="63" t="s">
        <v>17</v>
      </c>
      <c r="D52" s="63">
        <v>10</v>
      </c>
      <c r="E52" s="63">
        <v>100</v>
      </c>
      <c r="F52" s="63">
        <v>1E-4</v>
      </c>
      <c r="G52" s="63" t="s">
        <v>18</v>
      </c>
      <c r="H52" s="63" t="s">
        <v>104</v>
      </c>
      <c r="L52" s="63">
        <v>60.044400000000003</v>
      </c>
      <c r="M52" s="63">
        <v>9.5075999999999994E-2</v>
      </c>
      <c r="N52" s="63">
        <v>57.959269999999997</v>
      </c>
      <c r="O52" s="63">
        <v>4.8089999999999999E-3</v>
      </c>
    </row>
    <row r="53" spans="2:20" x14ac:dyDescent="0.25">
      <c r="B53" s="63" t="str">
        <f t="shared" si="0"/>
        <v>Resistance0.00110</v>
      </c>
      <c r="C53" s="63" t="s">
        <v>17</v>
      </c>
      <c r="D53" s="63">
        <v>10</v>
      </c>
      <c r="E53" s="63">
        <v>100</v>
      </c>
      <c r="F53" s="63">
        <v>1E-3</v>
      </c>
      <c r="G53" s="63" t="s">
        <v>18</v>
      </c>
      <c r="H53" s="63" t="s">
        <v>104</v>
      </c>
      <c r="L53" s="63">
        <v>585.13469999999995</v>
      </c>
      <c r="M53" s="63">
        <v>0.247889</v>
      </c>
      <c r="N53" s="63">
        <v>579.99590000000001</v>
      </c>
      <c r="O53" s="63">
        <v>4.8299999999999998E-4</v>
      </c>
    </row>
    <row r="54" spans="2:20" x14ac:dyDescent="0.25">
      <c r="B54" s="63" t="str">
        <f t="shared" si="0"/>
        <v>Resistance0.001100</v>
      </c>
      <c r="C54" s="63" t="s">
        <v>17</v>
      </c>
      <c r="D54" s="63">
        <v>100</v>
      </c>
      <c r="E54" s="63">
        <v>1</v>
      </c>
      <c r="F54" s="63">
        <v>1E-3</v>
      </c>
      <c r="G54" s="63" t="s">
        <v>1100</v>
      </c>
      <c r="H54" s="63" t="s">
        <v>104</v>
      </c>
      <c r="L54" s="63">
        <v>2.4035060000000001</v>
      </c>
      <c r="M54" s="63">
        <v>6.9213999999999998E-2</v>
      </c>
      <c r="N54" s="63">
        <v>2.3295499999999998</v>
      </c>
      <c r="O54" s="63">
        <v>6.9264000000000006E-2</v>
      </c>
    </row>
    <row r="55" spans="2:20" x14ac:dyDescent="0.25">
      <c r="B55" s="63" t="str">
        <f t="shared" si="0"/>
        <v>Resistance0.01100</v>
      </c>
      <c r="C55" s="63" t="s">
        <v>17</v>
      </c>
      <c r="D55" s="63">
        <v>100</v>
      </c>
      <c r="E55" s="63">
        <v>1</v>
      </c>
      <c r="F55" s="63">
        <v>0.01</v>
      </c>
      <c r="G55" s="63" t="s">
        <v>1100</v>
      </c>
      <c r="H55" s="63" t="s">
        <v>104</v>
      </c>
      <c r="L55" s="63">
        <v>6.6558580000000003</v>
      </c>
      <c r="M55" s="63">
        <v>6.6056000000000004E-2</v>
      </c>
      <c r="N55" s="63">
        <v>4.1389360000000002</v>
      </c>
      <c r="O55" s="63">
        <v>6.7686999999999997E-2</v>
      </c>
    </row>
    <row r="56" spans="2:20" x14ac:dyDescent="0.25">
      <c r="B56" s="63" t="str">
        <f t="shared" si="0"/>
        <v>Resistance0.1100</v>
      </c>
      <c r="C56" s="63" t="s">
        <v>17</v>
      </c>
      <c r="D56" s="63">
        <v>100</v>
      </c>
      <c r="E56" s="63">
        <v>1</v>
      </c>
      <c r="F56" s="63">
        <v>0.1</v>
      </c>
      <c r="G56" s="63" t="s">
        <v>1100</v>
      </c>
      <c r="H56" s="63" t="s">
        <v>104</v>
      </c>
      <c r="L56" s="63">
        <v>64.321470000000005</v>
      </c>
      <c r="M56" s="63">
        <v>5.4751000000000001E-2</v>
      </c>
      <c r="N56" s="63">
        <v>55.019219999999997</v>
      </c>
      <c r="O56" s="63">
        <v>3.7117999999999998E-2</v>
      </c>
    </row>
    <row r="57" spans="2:20" x14ac:dyDescent="0.25">
      <c r="B57" s="63" t="str">
        <f t="shared" si="0"/>
        <v>Resistance1100</v>
      </c>
      <c r="C57" s="63" t="s">
        <v>17</v>
      </c>
      <c r="D57" s="63">
        <v>100</v>
      </c>
      <c r="E57" s="63">
        <v>1</v>
      </c>
      <c r="F57" s="63">
        <v>1</v>
      </c>
      <c r="G57" s="63" t="s">
        <v>1100</v>
      </c>
      <c r="H57" s="63" t="s">
        <v>104</v>
      </c>
      <c r="L57" s="63">
        <v>600.44399999999996</v>
      </c>
      <c r="M57" s="63">
        <v>9.5075999999999994E-2</v>
      </c>
      <c r="N57" s="63">
        <v>579.59270000000004</v>
      </c>
      <c r="O57" s="63">
        <v>4.8089999999999999E-3</v>
      </c>
    </row>
    <row r="58" spans="2:20" x14ac:dyDescent="0.25">
      <c r="B58" s="63" t="str">
        <f t="shared" si="0"/>
        <v>Resistance10100</v>
      </c>
      <c r="C58" s="63" t="s">
        <v>17</v>
      </c>
      <c r="D58" s="63">
        <v>100</v>
      </c>
      <c r="E58" s="63">
        <v>1</v>
      </c>
      <c r="F58" s="63">
        <v>10</v>
      </c>
      <c r="G58" s="63" t="s">
        <v>1100</v>
      </c>
      <c r="H58" s="63" t="s">
        <v>105</v>
      </c>
      <c r="L58" s="63">
        <v>5.8513470999999999</v>
      </c>
      <c r="M58" s="63">
        <v>2.47889E-4</v>
      </c>
      <c r="N58" s="63">
        <v>5.7999590999999997</v>
      </c>
      <c r="O58" s="63">
        <v>4.8299999999999997E-7</v>
      </c>
      <c r="Q58">
        <f>L58/1000</f>
        <v>5.8513471000000003E-3</v>
      </c>
      <c r="R58">
        <f t="shared" ref="R58:T58" si="6">M58/1000</f>
        <v>2.47889E-7</v>
      </c>
      <c r="S58">
        <f t="shared" si="6"/>
        <v>5.7999591E-3</v>
      </c>
      <c r="T58">
        <f t="shared" si="6"/>
        <v>4.8299999999999999E-10</v>
      </c>
    </row>
    <row r="59" spans="2:20" x14ac:dyDescent="0.25">
      <c r="B59" s="63" t="str">
        <f t="shared" si="0"/>
        <v>Resistance0.011</v>
      </c>
      <c r="C59" s="63" t="s">
        <v>17</v>
      </c>
      <c r="D59" s="63">
        <v>1</v>
      </c>
      <c r="E59" s="63">
        <v>10</v>
      </c>
      <c r="F59" s="63">
        <v>0.01</v>
      </c>
      <c r="G59" s="63" t="s">
        <v>1100</v>
      </c>
      <c r="H59" s="63" t="s">
        <v>104</v>
      </c>
      <c r="L59" s="63">
        <v>24.035060000000001</v>
      </c>
      <c r="M59" s="63">
        <v>6.9213999999999998E-2</v>
      </c>
      <c r="N59" s="63">
        <v>23.295500000000001</v>
      </c>
      <c r="O59" s="63">
        <v>6.9264000000000006E-2</v>
      </c>
    </row>
    <row r="60" spans="2:20" x14ac:dyDescent="0.25">
      <c r="B60" s="63" t="str">
        <f t="shared" si="0"/>
        <v>Resistance0.11</v>
      </c>
      <c r="C60" s="63" t="s">
        <v>17</v>
      </c>
      <c r="D60" s="63">
        <v>1</v>
      </c>
      <c r="E60" s="63">
        <v>10</v>
      </c>
      <c r="F60" s="63">
        <v>0.1</v>
      </c>
      <c r="G60" s="63" t="s">
        <v>1100</v>
      </c>
      <c r="H60" s="63" t="s">
        <v>104</v>
      </c>
      <c r="L60" s="63">
        <v>66.558580000000006</v>
      </c>
      <c r="M60" s="63">
        <v>6.6056000000000004E-2</v>
      </c>
      <c r="N60" s="63">
        <v>41.389360000000003</v>
      </c>
      <c r="O60" s="63">
        <v>6.7687999999999998E-2</v>
      </c>
    </row>
    <row r="61" spans="2:20" x14ac:dyDescent="0.25">
      <c r="B61" s="63" t="str">
        <f t="shared" si="0"/>
        <v>Resistance11</v>
      </c>
      <c r="C61" s="63" t="s">
        <v>17</v>
      </c>
      <c r="D61" s="63">
        <v>1</v>
      </c>
      <c r="E61" s="63">
        <v>10</v>
      </c>
      <c r="F61" s="63">
        <v>1</v>
      </c>
      <c r="G61" s="63" t="s">
        <v>1100</v>
      </c>
      <c r="H61" s="63" t="s">
        <v>104</v>
      </c>
      <c r="L61" s="63">
        <v>643.21469999999999</v>
      </c>
      <c r="M61" s="63">
        <v>5.4751000000000001E-2</v>
      </c>
      <c r="N61" s="63">
        <v>550.19200000000001</v>
      </c>
      <c r="O61" s="63">
        <v>3.7117999999999998E-2</v>
      </c>
    </row>
    <row r="62" spans="2:20" x14ac:dyDescent="0.25">
      <c r="B62" s="63" t="str">
        <f t="shared" si="0"/>
        <v>Resistance101</v>
      </c>
      <c r="C62" s="63" t="s">
        <v>17</v>
      </c>
      <c r="D62" s="63">
        <v>1</v>
      </c>
      <c r="E62" s="63">
        <v>10</v>
      </c>
      <c r="F62" s="63">
        <v>10</v>
      </c>
      <c r="G62" s="63" t="s">
        <v>1100</v>
      </c>
      <c r="H62" s="63" t="s">
        <v>105</v>
      </c>
      <c r="L62" s="63">
        <v>6.0044399999999998</v>
      </c>
      <c r="M62" s="63">
        <v>9.5075999999999996E-5</v>
      </c>
      <c r="N62" s="63">
        <v>5.7959269999999998</v>
      </c>
      <c r="O62" s="63">
        <v>4.809E-6</v>
      </c>
      <c r="Q62">
        <f>L62/1000</f>
        <v>6.0044399999999998E-3</v>
      </c>
      <c r="R62">
        <f t="shared" ref="R62:T62" si="7">M62/1000</f>
        <v>9.5075999999999997E-8</v>
      </c>
      <c r="S62">
        <f t="shared" si="7"/>
        <v>5.7959270000000002E-3</v>
      </c>
      <c r="T62">
        <f t="shared" si="7"/>
        <v>4.8090000000000002E-9</v>
      </c>
    </row>
    <row r="63" spans="2:20" x14ac:dyDescent="0.25">
      <c r="B63" s="63" t="str">
        <f t="shared" si="0"/>
        <v>Resistance1001</v>
      </c>
      <c r="C63" s="63" t="s">
        <v>17</v>
      </c>
      <c r="D63" s="63">
        <v>1</v>
      </c>
      <c r="E63" s="63">
        <v>10</v>
      </c>
      <c r="F63" s="63">
        <v>100</v>
      </c>
      <c r="G63" s="63" t="s">
        <v>1100</v>
      </c>
      <c r="H63" s="63" t="s">
        <v>105</v>
      </c>
      <c r="L63" s="63">
        <v>58.513469999999998</v>
      </c>
      <c r="M63" s="63">
        <v>2.47889E-4</v>
      </c>
      <c r="N63" s="63">
        <v>57.999589999999998</v>
      </c>
      <c r="O63" s="63">
        <v>4.8299999999999997E-7</v>
      </c>
      <c r="Q63">
        <f>L63/1000</f>
        <v>5.8513469999999998E-2</v>
      </c>
      <c r="R63">
        <f t="shared" ref="R63" si="8">M63/1000</f>
        <v>2.47889E-7</v>
      </c>
      <c r="S63">
        <f t="shared" ref="S63" si="9">N63/1000</f>
        <v>5.7999589999999997E-2</v>
      </c>
      <c r="T63">
        <f t="shared" ref="T63" si="10">O63/1000</f>
        <v>4.8299999999999999E-10</v>
      </c>
    </row>
    <row r="64" spans="2:20" x14ac:dyDescent="0.25">
      <c r="B64" s="63" t="str">
        <f t="shared" si="0"/>
        <v>Resistance0.110</v>
      </c>
      <c r="C64" s="63" t="s">
        <v>17</v>
      </c>
      <c r="D64" s="63">
        <v>10</v>
      </c>
      <c r="E64" s="63">
        <v>100</v>
      </c>
      <c r="F64" s="63">
        <v>0.1</v>
      </c>
      <c r="G64" s="63" t="s">
        <v>1100</v>
      </c>
      <c r="H64" s="63" t="s">
        <v>105</v>
      </c>
      <c r="L64" s="63">
        <v>0.46937299999999998</v>
      </c>
      <c r="M64" s="63">
        <v>6.9200000000000002E-5</v>
      </c>
      <c r="N64" s="63">
        <v>0.46348800000000001</v>
      </c>
      <c r="O64" s="63">
        <v>6.9300000000000004E-5</v>
      </c>
    </row>
    <row r="65" spans="2:20" x14ac:dyDescent="0.25">
      <c r="B65" s="63" t="str">
        <f t="shared" si="0"/>
        <v>Resistance110</v>
      </c>
      <c r="C65" s="63" t="s">
        <v>17</v>
      </c>
      <c r="D65" s="63">
        <v>10</v>
      </c>
      <c r="E65" s="63">
        <v>100</v>
      </c>
      <c r="F65" s="63">
        <v>1</v>
      </c>
      <c r="G65" s="63" t="s">
        <v>1100</v>
      </c>
      <c r="H65" s="63" t="s">
        <v>105</v>
      </c>
      <c r="L65" s="63">
        <v>0.82927600000000001</v>
      </c>
      <c r="M65" s="63">
        <v>6.6699999999999995E-5</v>
      </c>
      <c r="N65" s="63">
        <v>0.61212599999999995</v>
      </c>
      <c r="O65" s="63">
        <v>6.8100000000000002E-5</v>
      </c>
    </row>
    <row r="66" spans="2:20" x14ac:dyDescent="0.25">
      <c r="B66" s="63" t="str">
        <f t="shared" si="0"/>
        <v>Resistance1010</v>
      </c>
      <c r="C66" s="63" t="s">
        <v>17</v>
      </c>
      <c r="D66" s="63">
        <v>10</v>
      </c>
      <c r="E66" s="63">
        <v>100</v>
      </c>
      <c r="F66" s="63">
        <v>10</v>
      </c>
      <c r="G66" s="63" t="s">
        <v>1100</v>
      </c>
      <c r="H66" s="63" t="s">
        <v>105</v>
      </c>
      <c r="L66" s="63">
        <v>6.4546739999999998</v>
      </c>
      <c r="M66" s="63">
        <v>5.5899999999999997E-5</v>
      </c>
      <c r="N66" s="63">
        <v>5.527107</v>
      </c>
      <c r="O66" s="63">
        <v>3.8699999999999999E-5</v>
      </c>
    </row>
    <row r="67" spans="2:20" x14ac:dyDescent="0.25">
      <c r="B67" s="63" t="str">
        <f t="shared" si="0"/>
        <v>Resistance10010</v>
      </c>
      <c r="C67" s="63" t="s">
        <v>17</v>
      </c>
      <c r="D67" s="63">
        <v>10</v>
      </c>
      <c r="E67" s="63">
        <v>100</v>
      </c>
      <c r="F67" s="63">
        <v>100</v>
      </c>
      <c r="G67" s="63" t="s">
        <v>1100</v>
      </c>
      <c r="H67" s="63" t="s">
        <v>105</v>
      </c>
      <c r="L67" s="63">
        <v>60.046087</v>
      </c>
      <c r="M67" s="63">
        <v>9.5299999999999999E-5</v>
      </c>
      <c r="N67" s="63">
        <v>57.96067</v>
      </c>
      <c r="O67" s="63">
        <v>5.0900000000000004E-6</v>
      </c>
    </row>
    <row r="68" spans="2:20" x14ac:dyDescent="0.25">
      <c r="B68" s="63" t="str">
        <f t="shared" si="0"/>
        <v>Resistance100010</v>
      </c>
      <c r="C68" s="63" t="s">
        <v>17</v>
      </c>
      <c r="D68" s="63">
        <v>10</v>
      </c>
      <c r="E68" s="63">
        <v>100</v>
      </c>
      <c r="F68" s="63">
        <v>1000</v>
      </c>
      <c r="G68" s="63" t="s">
        <v>1100</v>
      </c>
      <c r="H68" s="63" t="s">
        <v>105</v>
      </c>
      <c r="L68" s="63">
        <v>585.13490000000002</v>
      </c>
      <c r="M68" s="63">
        <v>2.4800000000000001E-4</v>
      </c>
      <c r="N68" s="63">
        <v>579.99599999999998</v>
      </c>
      <c r="O68" s="63">
        <v>5.0999999999999999E-7</v>
      </c>
    </row>
    <row r="69" spans="2:20" x14ac:dyDescent="0.25">
      <c r="B69" s="63" t="str">
        <f t="shared" si="0"/>
        <v>Resistance1000100</v>
      </c>
      <c r="C69" s="63" t="s">
        <v>17</v>
      </c>
      <c r="D69" s="63">
        <v>100</v>
      </c>
      <c r="E69" s="63">
        <v>1</v>
      </c>
      <c r="F69" s="63">
        <v>1000</v>
      </c>
      <c r="G69" s="63" t="s">
        <v>1100</v>
      </c>
      <c r="H69" s="63" t="s">
        <v>105</v>
      </c>
      <c r="L69" s="63">
        <v>5</v>
      </c>
      <c r="M69" s="63">
        <v>8.0500000000000005E-5</v>
      </c>
      <c r="N69" s="63">
        <v>4.633432</v>
      </c>
      <c r="O69" s="63">
        <v>8.0799999999999999E-5</v>
      </c>
    </row>
    <row r="70" spans="2:20" x14ac:dyDescent="0.25">
      <c r="B70" s="63" t="str">
        <f t="shared" si="0"/>
        <v>Resistance10000100</v>
      </c>
      <c r="C70" s="63" t="s">
        <v>17</v>
      </c>
      <c r="D70" s="63">
        <v>100</v>
      </c>
      <c r="E70" s="63">
        <v>1</v>
      </c>
      <c r="F70" s="63">
        <v>10000</v>
      </c>
      <c r="G70" s="63" t="s">
        <v>1100</v>
      </c>
      <c r="H70" s="63" t="s">
        <v>105</v>
      </c>
      <c r="L70" s="63">
        <v>8.0349120000000003</v>
      </c>
      <c r="M70" s="63">
        <v>7.8399999999999995E-5</v>
      </c>
      <c r="N70" s="63">
        <v>5.9988400000000004</v>
      </c>
      <c r="O70" s="63">
        <v>7.9599999999999997E-5</v>
      </c>
    </row>
    <row r="71" spans="2:20" x14ac:dyDescent="0.25">
      <c r="B71" s="63" t="str">
        <f t="shared" si="0"/>
        <v>Resistance100000100</v>
      </c>
      <c r="C71" s="63" t="s">
        <v>17</v>
      </c>
      <c r="D71" s="63">
        <v>100</v>
      </c>
      <c r="E71" s="63">
        <v>1</v>
      </c>
      <c r="F71" s="63">
        <v>100000</v>
      </c>
      <c r="G71" s="63" t="s">
        <v>1100</v>
      </c>
      <c r="H71" s="63" t="s">
        <v>105</v>
      </c>
      <c r="L71" s="63">
        <v>63.945030000000003</v>
      </c>
      <c r="M71" s="63">
        <v>6.3899999999999995E-5</v>
      </c>
      <c r="N71" s="63">
        <v>54.496929999999999</v>
      </c>
      <c r="O71" s="63">
        <v>4.88E-5</v>
      </c>
    </row>
    <row r="72" spans="2:20" x14ac:dyDescent="0.25">
      <c r="B72" s="63" t="str">
        <f t="shared" si="0"/>
        <v>Resistance1000000100</v>
      </c>
      <c r="C72" s="63" t="s">
        <v>17</v>
      </c>
      <c r="D72" s="63">
        <v>100</v>
      </c>
      <c r="E72" s="63">
        <v>1</v>
      </c>
      <c r="F72" s="63">
        <v>1000000</v>
      </c>
      <c r="G72" s="63" t="s">
        <v>1100</v>
      </c>
      <c r="H72" s="63" t="s">
        <v>105</v>
      </c>
      <c r="L72" s="63">
        <v>600.33960000000002</v>
      </c>
      <c r="M72" s="63">
        <v>9.6700000000000006E-5</v>
      </c>
      <c r="N72" s="63">
        <v>579.45889999999997</v>
      </c>
      <c r="O72" s="63">
        <v>6.8000000000000001E-6</v>
      </c>
    </row>
    <row r="73" spans="2:20" x14ac:dyDescent="0.25">
      <c r="B73" s="63" t="str">
        <f t="shared" si="0"/>
        <v>Resistance10000000100</v>
      </c>
      <c r="C73" s="63" t="s">
        <v>17</v>
      </c>
      <c r="D73" s="63">
        <v>100</v>
      </c>
      <c r="E73" s="63">
        <v>1</v>
      </c>
      <c r="F73" s="63">
        <v>10000000</v>
      </c>
      <c r="G73" s="63" t="s">
        <v>1100</v>
      </c>
      <c r="H73" s="63" t="s">
        <v>106</v>
      </c>
      <c r="L73" s="63">
        <v>5.8513339999999996</v>
      </c>
      <c r="M73" s="63">
        <v>2.481E-7</v>
      </c>
      <c r="N73" s="63">
        <v>5.7999460000000003</v>
      </c>
      <c r="O73" s="63">
        <v>6.9E-10</v>
      </c>
      <c r="Q73">
        <f>L73/1000</f>
        <v>5.8513339999999997E-3</v>
      </c>
      <c r="R73">
        <f t="shared" ref="R73:T73" si="11">M73/1000</f>
        <v>2.481E-10</v>
      </c>
      <c r="S73">
        <f t="shared" si="11"/>
        <v>5.7999460000000003E-3</v>
      </c>
      <c r="T73">
        <f t="shared" si="11"/>
        <v>6.8999999999999999E-13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3"/>
  <sheetViews>
    <sheetView topLeftCell="A88" workbookViewId="0"/>
  </sheetViews>
  <sheetFormatPr defaultRowHeight="15" x14ac:dyDescent="0.25"/>
  <cols>
    <col min="2" max="2" width="24.140625" style="63" customWidth="1"/>
    <col min="3" max="3" width="24.42578125" style="63" customWidth="1"/>
    <col min="4" max="4" width="13.5703125" style="63" customWidth="1"/>
    <col min="5" max="5" width="12.85546875" style="63" customWidth="1"/>
    <col min="6" max="6" width="12.5703125" style="63" customWidth="1"/>
    <col min="7" max="7" width="14" style="63" customWidth="1"/>
    <col min="8" max="8" width="12.140625" style="63" customWidth="1"/>
    <col min="9" max="9" width="14" style="63" customWidth="1"/>
    <col min="10" max="16" width="9.140625" style="63"/>
  </cols>
  <sheetData>
    <row r="1" spans="1:16" x14ac:dyDescent="0.25">
      <c r="A1" t="s">
        <v>136</v>
      </c>
      <c r="B1" s="202">
        <v>43649</v>
      </c>
      <c r="C1" s="203" t="s">
        <v>790</v>
      </c>
    </row>
    <row r="2" spans="1:16" x14ac:dyDescent="0.25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25">
      <c r="B3" s="208" t="s">
        <v>867</v>
      </c>
      <c r="C3" s="152" t="s">
        <v>0</v>
      </c>
      <c r="D3" s="152" t="s">
        <v>1</v>
      </c>
      <c r="E3" s="152" t="s">
        <v>2</v>
      </c>
      <c r="F3" s="152" t="s">
        <v>3</v>
      </c>
      <c r="G3" s="152" t="s">
        <v>4</v>
      </c>
      <c r="H3" s="152" t="s">
        <v>5</v>
      </c>
      <c r="I3" s="152" t="s">
        <v>6</v>
      </c>
      <c r="J3" s="152" t="s">
        <v>7</v>
      </c>
      <c r="K3" s="152" t="s">
        <v>8</v>
      </c>
      <c r="L3" s="152" t="s">
        <v>9</v>
      </c>
      <c r="M3" s="152" t="s">
        <v>10</v>
      </c>
      <c r="N3" s="152" t="s">
        <v>11</v>
      </c>
      <c r="O3" s="152" t="s">
        <v>12</v>
      </c>
      <c r="P3" s="77"/>
    </row>
    <row r="4" spans="1:16" x14ac:dyDescent="0.25">
      <c r="B4" s="63" t="s">
        <v>153</v>
      </c>
      <c r="C4" s="63" t="s">
        <v>13</v>
      </c>
      <c r="D4" s="63">
        <v>0</v>
      </c>
      <c r="E4" s="63">
        <v>0.1</v>
      </c>
      <c r="F4" s="63">
        <v>9.9999999999999995E-7</v>
      </c>
      <c r="G4" s="63" t="s">
        <v>16</v>
      </c>
      <c r="H4" s="63" t="s">
        <v>15</v>
      </c>
      <c r="L4" s="63">
        <v>12</v>
      </c>
      <c r="M4" s="63">
        <v>92</v>
      </c>
      <c r="N4" s="63">
        <v>11.629</v>
      </c>
      <c r="O4" s="63">
        <v>92.013000000000005</v>
      </c>
    </row>
    <row r="5" spans="1:16" x14ac:dyDescent="0.25">
      <c r="B5" s="63" t="s">
        <v>154</v>
      </c>
      <c r="C5" s="63" t="s">
        <v>13</v>
      </c>
      <c r="D5" s="63">
        <v>0</v>
      </c>
      <c r="E5" s="63">
        <v>0.1</v>
      </c>
      <c r="F5" s="63">
        <v>1.0000000000000001E-5</v>
      </c>
      <c r="G5" s="63" t="s">
        <v>16</v>
      </c>
      <c r="H5" s="63" t="s">
        <v>15</v>
      </c>
      <c r="L5" s="63">
        <v>12.975</v>
      </c>
      <c r="M5" s="63">
        <v>86.384</v>
      </c>
      <c r="N5" s="63">
        <v>12.968</v>
      </c>
      <c r="O5" s="63">
        <v>86.412000000000006</v>
      </c>
    </row>
    <row r="6" spans="1:16" x14ac:dyDescent="0.25">
      <c r="B6" s="63" t="s">
        <v>155</v>
      </c>
      <c r="C6" s="63" t="s">
        <v>13</v>
      </c>
      <c r="D6" s="63">
        <v>0</v>
      </c>
      <c r="E6" s="63">
        <v>0.1</v>
      </c>
      <c r="F6" s="63">
        <v>1E-4</v>
      </c>
      <c r="G6" s="63" t="s">
        <v>16</v>
      </c>
      <c r="H6" s="63" t="s">
        <v>15</v>
      </c>
      <c r="L6" s="63">
        <v>58.891999999999996</v>
      </c>
      <c r="M6" s="63">
        <v>24.898</v>
      </c>
      <c r="N6" s="63">
        <v>58.885999999999996</v>
      </c>
      <c r="O6" s="63">
        <v>24.901</v>
      </c>
    </row>
    <row r="7" spans="1:16" x14ac:dyDescent="0.25">
      <c r="B7" s="63" t="s">
        <v>156</v>
      </c>
      <c r="C7" s="63" t="s">
        <v>13</v>
      </c>
      <c r="D7" s="63">
        <v>0</v>
      </c>
      <c r="E7" s="63">
        <v>0.1</v>
      </c>
      <c r="F7" s="63">
        <v>1E-3</v>
      </c>
      <c r="G7" s="63" t="s">
        <v>16</v>
      </c>
      <c r="H7" s="63" t="s">
        <v>15</v>
      </c>
      <c r="L7" s="63">
        <v>577.47</v>
      </c>
      <c r="M7" s="63">
        <v>2.5928</v>
      </c>
      <c r="N7" s="63">
        <v>577.47</v>
      </c>
      <c r="O7" s="63">
        <v>2.5928</v>
      </c>
    </row>
    <row r="8" spans="1:16" x14ac:dyDescent="0.25">
      <c r="B8" s="63" t="s">
        <v>157</v>
      </c>
      <c r="C8" s="63" t="s">
        <v>13</v>
      </c>
      <c r="D8" s="63">
        <v>0</v>
      </c>
      <c r="E8" s="63">
        <v>0.1</v>
      </c>
      <c r="F8" s="63">
        <v>0.01</v>
      </c>
      <c r="G8" s="63" t="s">
        <v>16</v>
      </c>
      <c r="H8" s="63" t="s">
        <v>15</v>
      </c>
      <c r="L8" s="63">
        <v>5773.6</v>
      </c>
      <c r="M8" s="63">
        <v>0.25939000000000001</v>
      </c>
      <c r="N8" s="63">
        <v>5773.6</v>
      </c>
      <c r="O8" s="63">
        <v>0.25939000000000001</v>
      </c>
    </row>
    <row r="9" spans="1:16" x14ac:dyDescent="0.25">
      <c r="B9" s="63" t="s">
        <v>813</v>
      </c>
      <c r="C9" s="63" t="s">
        <v>13</v>
      </c>
      <c r="D9" s="63">
        <v>0.1</v>
      </c>
      <c r="E9" s="63">
        <v>1</v>
      </c>
      <c r="F9" s="63">
        <v>1.0000000000000001E-5</v>
      </c>
      <c r="G9" s="63" t="s">
        <v>16</v>
      </c>
      <c r="H9" s="63" t="s">
        <v>15</v>
      </c>
      <c r="L9" s="63">
        <v>36</v>
      </c>
      <c r="M9" s="63">
        <v>92</v>
      </c>
      <c r="N9" s="63">
        <v>35.475999999999999</v>
      </c>
      <c r="O9" s="63">
        <v>91.91</v>
      </c>
    </row>
    <row r="10" spans="1:16" x14ac:dyDescent="0.25">
      <c r="B10" s="63" t="s">
        <v>814</v>
      </c>
      <c r="C10" s="63" t="s">
        <v>13</v>
      </c>
      <c r="D10" s="63">
        <v>0.1</v>
      </c>
      <c r="E10" s="63">
        <v>1</v>
      </c>
      <c r="F10" s="63">
        <v>1E-4</v>
      </c>
      <c r="G10" s="63" t="s">
        <v>16</v>
      </c>
      <c r="H10" s="63" t="s">
        <v>15</v>
      </c>
      <c r="L10" s="63">
        <v>65.438000000000002</v>
      </c>
      <c r="M10" s="63">
        <v>74.399000000000001</v>
      </c>
      <c r="N10" s="63">
        <v>65.326999999999998</v>
      </c>
      <c r="O10" s="63">
        <v>74.414000000000001</v>
      </c>
    </row>
    <row r="11" spans="1:16" x14ac:dyDescent="0.25">
      <c r="B11" s="63" t="s">
        <v>815</v>
      </c>
      <c r="C11" s="63" t="s">
        <v>13</v>
      </c>
      <c r="D11" s="63">
        <v>0.1</v>
      </c>
      <c r="E11" s="63">
        <v>1</v>
      </c>
      <c r="F11" s="63">
        <v>1E-3</v>
      </c>
      <c r="G11" s="63" t="s">
        <v>16</v>
      </c>
      <c r="H11" s="63" t="s">
        <v>15</v>
      </c>
      <c r="L11" s="63">
        <v>577.75</v>
      </c>
      <c r="M11" s="63">
        <v>13.553000000000001</v>
      </c>
      <c r="N11" s="63">
        <v>577.70000000000005</v>
      </c>
      <c r="O11" s="63">
        <v>13.513</v>
      </c>
    </row>
    <row r="12" spans="1:16" x14ac:dyDescent="0.25">
      <c r="B12" s="63" t="s">
        <v>816</v>
      </c>
      <c r="C12" s="63" t="s">
        <v>13</v>
      </c>
      <c r="D12" s="63">
        <v>0.1</v>
      </c>
      <c r="E12" s="63">
        <v>1</v>
      </c>
      <c r="F12" s="63">
        <v>0.01</v>
      </c>
      <c r="G12" s="63" t="s">
        <v>16</v>
      </c>
      <c r="H12" s="63" t="s">
        <v>15</v>
      </c>
      <c r="L12" s="63">
        <v>5773.6</v>
      </c>
      <c r="M12" s="63">
        <v>1.3863000000000001</v>
      </c>
      <c r="N12" s="63">
        <v>5773.6</v>
      </c>
      <c r="O12" s="63">
        <v>1.3693</v>
      </c>
    </row>
    <row r="13" spans="1:16" x14ac:dyDescent="0.25">
      <c r="B13" s="63" t="s">
        <v>885</v>
      </c>
      <c r="C13" s="63" t="s">
        <v>13</v>
      </c>
      <c r="D13" s="63">
        <v>0.1</v>
      </c>
      <c r="E13" s="63">
        <v>1</v>
      </c>
      <c r="F13" s="63">
        <v>0.1</v>
      </c>
      <c r="G13" s="63" t="s">
        <v>16</v>
      </c>
      <c r="H13" s="63" t="s">
        <v>15</v>
      </c>
      <c r="L13" s="63">
        <v>57736</v>
      </c>
      <c r="M13" s="63">
        <v>0.14376</v>
      </c>
      <c r="N13" s="63">
        <v>57736</v>
      </c>
      <c r="O13" s="63">
        <v>0.13694999999999999</v>
      </c>
    </row>
    <row r="14" spans="1:16" x14ac:dyDescent="0.25">
      <c r="B14" s="63" t="s">
        <v>817</v>
      </c>
      <c r="C14" s="63" t="s">
        <v>13</v>
      </c>
      <c r="D14" s="63">
        <v>1</v>
      </c>
      <c r="E14" s="63">
        <v>10</v>
      </c>
      <c r="F14" s="63">
        <v>1E-4</v>
      </c>
      <c r="G14" s="63" t="s">
        <v>16</v>
      </c>
      <c r="H14" s="63" t="s">
        <v>15</v>
      </c>
      <c r="L14" s="63">
        <v>360</v>
      </c>
      <c r="M14" s="63">
        <v>92</v>
      </c>
      <c r="N14" s="63">
        <v>354.49</v>
      </c>
      <c r="O14" s="63">
        <v>91.831999999999994</v>
      </c>
    </row>
    <row r="15" spans="1:16" x14ac:dyDescent="0.25">
      <c r="B15" s="63" t="s">
        <v>818</v>
      </c>
      <c r="C15" s="63" t="s">
        <v>13</v>
      </c>
      <c r="D15" s="63">
        <v>1</v>
      </c>
      <c r="E15" s="63">
        <v>10</v>
      </c>
      <c r="F15" s="63">
        <v>1E-3</v>
      </c>
      <c r="G15" s="63" t="s">
        <v>16</v>
      </c>
      <c r="H15" s="63" t="s">
        <v>15</v>
      </c>
      <c r="L15" s="63">
        <v>653.68999999999994</v>
      </c>
      <c r="M15" s="63">
        <v>74.372</v>
      </c>
      <c r="N15" s="63">
        <v>653.14</v>
      </c>
      <c r="O15" s="63">
        <v>74.331000000000003</v>
      </c>
    </row>
    <row r="16" spans="1:16" x14ac:dyDescent="0.25">
      <c r="B16" s="63" t="s">
        <v>819</v>
      </c>
      <c r="C16" s="63" t="s">
        <v>13</v>
      </c>
      <c r="D16" s="63">
        <v>1</v>
      </c>
      <c r="E16" s="63">
        <v>10</v>
      </c>
      <c r="F16" s="63">
        <v>0.01</v>
      </c>
      <c r="G16" s="63" t="s">
        <v>16</v>
      </c>
      <c r="H16" s="63" t="s">
        <v>15</v>
      </c>
      <c r="L16" s="63">
        <v>5777.2000000000007</v>
      </c>
      <c r="M16" s="63">
        <v>13.558999999999999</v>
      </c>
      <c r="N16" s="63">
        <v>5777</v>
      </c>
      <c r="O16" s="63">
        <v>13.491</v>
      </c>
    </row>
    <row r="17" spans="2:15" x14ac:dyDescent="0.25">
      <c r="B17" s="63" t="s">
        <v>886</v>
      </c>
      <c r="C17" s="63" t="s">
        <v>13</v>
      </c>
      <c r="D17" s="63">
        <v>1</v>
      </c>
      <c r="E17" s="63">
        <v>10</v>
      </c>
      <c r="F17" s="63">
        <v>0.1</v>
      </c>
      <c r="G17" s="63" t="s">
        <v>16</v>
      </c>
      <c r="H17" s="63" t="s">
        <v>15</v>
      </c>
      <c r="L17" s="63">
        <v>57736</v>
      </c>
      <c r="M17" s="63">
        <v>1.3954</v>
      </c>
      <c r="N17" s="63">
        <v>57736</v>
      </c>
      <c r="O17" s="63">
        <v>13.496</v>
      </c>
    </row>
    <row r="18" spans="2:15" x14ac:dyDescent="0.25">
      <c r="B18" s="63" t="s">
        <v>887</v>
      </c>
      <c r="C18" s="63" t="s">
        <v>13</v>
      </c>
      <c r="D18" s="63">
        <v>1</v>
      </c>
      <c r="E18" s="63">
        <v>10</v>
      </c>
      <c r="F18" s="63">
        <v>1</v>
      </c>
      <c r="G18" s="63" t="s">
        <v>16</v>
      </c>
      <c r="H18" s="63" t="s">
        <v>15</v>
      </c>
      <c r="L18" s="63">
        <v>577360</v>
      </c>
      <c r="M18" s="63">
        <v>0.14807999999999999</v>
      </c>
      <c r="N18" s="63">
        <v>577360</v>
      </c>
      <c r="O18" s="63">
        <v>13.497</v>
      </c>
    </row>
    <row r="19" spans="2:15" x14ac:dyDescent="0.25">
      <c r="B19" s="63" t="s">
        <v>820</v>
      </c>
      <c r="C19" s="63" t="s">
        <v>13</v>
      </c>
      <c r="D19" s="63">
        <v>10</v>
      </c>
      <c r="E19" s="63">
        <v>100</v>
      </c>
      <c r="F19" s="63">
        <v>1E-3</v>
      </c>
      <c r="G19" s="63" t="s">
        <v>16</v>
      </c>
      <c r="H19" s="63" t="s">
        <v>14</v>
      </c>
      <c r="L19" s="63">
        <v>3.8000000000000003</v>
      </c>
      <c r="M19" s="63">
        <v>9.9000000000000005E-2</v>
      </c>
      <c r="N19" s="63">
        <v>3.7871999999999999</v>
      </c>
      <c r="O19" s="63">
        <v>9.8876000000000006E-2</v>
      </c>
    </row>
    <row r="20" spans="2:15" x14ac:dyDescent="0.25">
      <c r="B20" s="63" t="s">
        <v>821</v>
      </c>
      <c r="C20" s="63" t="s">
        <v>13</v>
      </c>
      <c r="D20" s="63">
        <v>10</v>
      </c>
      <c r="E20" s="63">
        <v>100</v>
      </c>
      <c r="F20" s="63">
        <v>0.01</v>
      </c>
      <c r="G20" s="63" t="s">
        <v>16</v>
      </c>
      <c r="H20" s="63" t="s">
        <v>14</v>
      </c>
      <c r="L20" s="63">
        <v>6.6631999999999998</v>
      </c>
      <c r="M20" s="63">
        <v>8.1817000000000001E-2</v>
      </c>
      <c r="N20" s="63">
        <v>6.6526999999999994</v>
      </c>
      <c r="O20" s="63">
        <v>8.1797999999999996E-2</v>
      </c>
    </row>
    <row r="21" spans="2:15" x14ac:dyDescent="0.25">
      <c r="B21" s="63" t="s">
        <v>822</v>
      </c>
      <c r="C21" s="63" t="s">
        <v>13</v>
      </c>
      <c r="D21" s="63">
        <v>10</v>
      </c>
      <c r="E21" s="63">
        <v>100</v>
      </c>
      <c r="F21" s="63">
        <v>0.1</v>
      </c>
      <c r="G21" s="63" t="s">
        <v>16</v>
      </c>
      <c r="H21" s="63" t="s">
        <v>14</v>
      </c>
      <c r="L21" s="63">
        <v>57.778999999999996</v>
      </c>
      <c r="M21" s="63">
        <v>1.5635E-2</v>
      </c>
      <c r="N21" s="63">
        <v>57.774000000000001</v>
      </c>
      <c r="O21" s="63">
        <v>1.5558000000000001E-2</v>
      </c>
    </row>
    <row r="22" spans="2:15" x14ac:dyDescent="0.25">
      <c r="B22" s="63" t="s">
        <v>888</v>
      </c>
      <c r="C22" s="63" t="s">
        <v>13</v>
      </c>
      <c r="D22" s="63">
        <v>10</v>
      </c>
      <c r="E22" s="63">
        <v>100</v>
      </c>
      <c r="F22" s="63">
        <v>1</v>
      </c>
      <c r="G22" s="63" t="s">
        <v>16</v>
      </c>
      <c r="H22" s="63" t="s">
        <v>14</v>
      </c>
      <c r="L22" s="63">
        <v>577.36</v>
      </c>
      <c r="M22" s="63">
        <v>1.6118E-3</v>
      </c>
      <c r="N22" s="63">
        <v>577.36</v>
      </c>
      <c r="O22" s="63">
        <v>1.5797000000000001E-3</v>
      </c>
    </row>
    <row r="23" spans="2:15" x14ac:dyDescent="0.25">
      <c r="B23" s="63" t="s">
        <v>889</v>
      </c>
      <c r="C23" s="63" t="s">
        <v>13</v>
      </c>
      <c r="D23" s="63">
        <v>10</v>
      </c>
      <c r="E23" s="63">
        <v>100</v>
      </c>
      <c r="F23" s="63">
        <v>10</v>
      </c>
      <c r="G23" s="63" t="s">
        <v>16</v>
      </c>
      <c r="H23" s="63" t="s">
        <v>14</v>
      </c>
      <c r="L23" s="63">
        <v>5773.6</v>
      </c>
      <c r="M23" s="63">
        <v>1.7086E-4</v>
      </c>
      <c r="N23" s="63">
        <v>5773.6</v>
      </c>
      <c r="O23" s="63">
        <v>1.5799E-4</v>
      </c>
    </row>
    <row r="24" spans="2:15" x14ac:dyDescent="0.25">
      <c r="B24" s="63" t="s">
        <v>823</v>
      </c>
      <c r="C24" s="63" t="s">
        <v>13</v>
      </c>
      <c r="D24" s="63">
        <v>100</v>
      </c>
      <c r="E24" s="63">
        <v>1020</v>
      </c>
      <c r="F24" s="63">
        <v>0.01</v>
      </c>
      <c r="G24" s="63" t="s">
        <v>16</v>
      </c>
      <c r="H24" s="63" t="s">
        <v>14</v>
      </c>
      <c r="L24" s="63">
        <v>36</v>
      </c>
      <c r="M24" s="63">
        <v>9.1999999999999998E-2</v>
      </c>
      <c r="N24" s="63">
        <v>35.438000000000002</v>
      </c>
      <c r="O24" s="63">
        <v>9.1984999999999997E-2</v>
      </c>
    </row>
    <row r="25" spans="2:15" x14ac:dyDescent="0.25">
      <c r="B25" s="63" t="s">
        <v>824</v>
      </c>
      <c r="C25" s="63" t="s">
        <v>13</v>
      </c>
      <c r="D25" s="63">
        <v>100</v>
      </c>
      <c r="E25" s="63">
        <v>1020</v>
      </c>
      <c r="F25" s="63">
        <v>0.1</v>
      </c>
      <c r="G25" s="63" t="s">
        <v>16</v>
      </c>
      <c r="H25" s="63" t="s">
        <v>14</v>
      </c>
      <c r="L25" s="63">
        <v>65.38900000000001</v>
      </c>
      <c r="M25" s="63">
        <v>7.4700000000000003E-2</v>
      </c>
      <c r="N25" s="63">
        <v>65.281000000000006</v>
      </c>
      <c r="O25" s="63">
        <v>7.4677999999999994E-2</v>
      </c>
    </row>
    <row r="26" spans="2:15" x14ac:dyDescent="0.25">
      <c r="B26" s="63" t="s">
        <v>825</v>
      </c>
      <c r="C26" s="63" t="s">
        <v>13</v>
      </c>
      <c r="D26" s="63">
        <v>100</v>
      </c>
      <c r="E26" s="63">
        <v>1020</v>
      </c>
      <c r="F26" s="63">
        <v>1</v>
      </c>
      <c r="G26" s="63" t="s">
        <v>16</v>
      </c>
      <c r="H26" s="63" t="s">
        <v>14</v>
      </c>
      <c r="L26" s="63">
        <v>577.73</v>
      </c>
      <c r="M26" s="63">
        <v>1.374E-2</v>
      </c>
      <c r="N26" s="63">
        <v>577.67999999999995</v>
      </c>
      <c r="O26" s="63">
        <v>1.3664000000000001E-2</v>
      </c>
    </row>
    <row r="27" spans="2:15" x14ac:dyDescent="0.25">
      <c r="B27" s="63" t="s">
        <v>826</v>
      </c>
      <c r="C27" s="63" t="s">
        <v>13</v>
      </c>
      <c r="D27" s="63">
        <v>100</v>
      </c>
      <c r="E27" s="63">
        <v>1020</v>
      </c>
      <c r="F27" s="63">
        <v>10</v>
      </c>
      <c r="G27" s="63" t="s">
        <v>16</v>
      </c>
      <c r="H27" s="63" t="s">
        <v>14</v>
      </c>
      <c r="L27" s="63">
        <v>5773.6</v>
      </c>
      <c r="M27" s="63">
        <v>1.4166000000000001E-3</v>
      </c>
      <c r="N27" s="63">
        <v>5773.6</v>
      </c>
      <c r="O27" s="63">
        <v>1.3851E-3</v>
      </c>
    </row>
    <row r="28" spans="2:15" x14ac:dyDescent="0.25">
      <c r="B28" s="63" t="s">
        <v>890</v>
      </c>
      <c r="C28" s="63" t="s">
        <v>13</v>
      </c>
      <c r="D28" s="63">
        <v>100</v>
      </c>
      <c r="E28" s="63">
        <v>1020</v>
      </c>
      <c r="F28" s="63">
        <v>100</v>
      </c>
      <c r="G28" s="63" t="s">
        <v>16</v>
      </c>
      <c r="H28" s="63" t="s">
        <v>14</v>
      </c>
      <c r="L28" s="63">
        <v>57736</v>
      </c>
      <c r="M28" s="63">
        <v>1.5112E-4</v>
      </c>
      <c r="N28" s="63">
        <v>57736</v>
      </c>
      <c r="O28" s="63">
        <v>1.3852999999999999E-4</v>
      </c>
    </row>
    <row r="29" spans="2:15" x14ac:dyDescent="0.25">
      <c r="B29" s="63" t="s">
        <v>757</v>
      </c>
      <c r="C29" s="63" t="s">
        <v>102</v>
      </c>
      <c r="D29" s="63">
        <v>0</v>
      </c>
      <c r="E29" s="63">
        <v>1E-4</v>
      </c>
      <c r="F29" s="63">
        <v>1.0000000000000001E-9</v>
      </c>
      <c r="G29" s="63" t="s">
        <v>24</v>
      </c>
      <c r="H29" s="63" t="s">
        <v>811</v>
      </c>
      <c r="L29" s="63">
        <v>35</v>
      </c>
      <c r="M29" s="63">
        <v>350000</v>
      </c>
      <c r="N29" s="63">
        <v>34.652000000000001</v>
      </c>
      <c r="O29" s="63">
        <v>346510</v>
      </c>
    </row>
    <row r="30" spans="2:15" x14ac:dyDescent="0.25">
      <c r="B30" s="63" t="s">
        <v>758</v>
      </c>
      <c r="C30" s="63" t="s">
        <v>102</v>
      </c>
      <c r="D30" s="63">
        <v>0</v>
      </c>
      <c r="E30" s="63">
        <v>1E-4</v>
      </c>
      <c r="F30" s="63">
        <v>1E-8</v>
      </c>
      <c r="G30" s="63" t="s">
        <v>24</v>
      </c>
      <c r="H30" s="63" t="s">
        <v>811</v>
      </c>
      <c r="L30" s="63">
        <v>35.128</v>
      </c>
      <c r="M30" s="63">
        <v>344160</v>
      </c>
      <c r="N30" s="63">
        <v>35.125</v>
      </c>
      <c r="O30" s="63">
        <v>344160</v>
      </c>
    </row>
    <row r="31" spans="2:15" x14ac:dyDescent="0.25">
      <c r="B31" s="63" t="s">
        <v>759</v>
      </c>
      <c r="C31" s="63" t="s">
        <v>102</v>
      </c>
      <c r="D31" s="63">
        <v>0</v>
      </c>
      <c r="E31" s="63">
        <v>1E-4</v>
      </c>
      <c r="F31" s="63">
        <v>9.9999999999999995E-8</v>
      </c>
      <c r="G31" s="63" t="s">
        <v>24</v>
      </c>
      <c r="H31" s="63" t="s">
        <v>811</v>
      </c>
      <c r="L31" s="63">
        <v>67.338000000000008</v>
      </c>
      <c r="M31" s="63">
        <v>228700</v>
      </c>
      <c r="N31" s="63">
        <v>67.334000000000003</v>
      </c>
      <c r="O31" s="63">
        <v>228660</v>
      </c>
    </row>
    <row r="32" spans="2:15" x14ac:dyDescent="0.25">
      <c r="B32" s="63" t="s">
        <v>760</v>
      </c>
      <c r="C32" s="63" t="s">
        <v>102</v>
      </c>
      <c r="D32" s="63">
        <v>0</v>
      </c>
      <c r="E32" s="63">
        <v>1E-4</v>
      </c>
      <c r="F32" s="63">
        <v>9.9999999999999995E-7</v>
      </c>
      <c r="G32" s="63" t="s">
        <v>24</v>
      </c>
      <c r="H32" s="63" t="s">
        <v>811</v>
      </c>
      <c r="L32" s="63">
        <v>578.4</v>
      </c>
      <c r="M32" s="63">
        <v>31085</v>
      </c>
      <c r="N32" s="63">
        <v>578.39</v>
      </c>
      <c r="O32" s="63">
        <v>31056</v>
      </c>
    </row>
    <row r="33" spans="2:15" x14ac:dyDescent="0.25">
      <c r="B33" s="63" t="s">
        <v>756</v>
      </c>
      <c r="C33" s="63" t="s">
        <v>102</v>
      </c>
      <c r="D33" s="63">
        <v>0</v>
      </c>
      <c r="E33" s="63">
        <v>1E-4</v>
      </c>
      <c r="F33" s="63">
        <v>1.0000000000000001E-5</v>
      </c>
      <c r="G33" s="63" t="s">
        <v>24</v>
      </c>
      <c r="H33" s="63" t="s">
        <v>811</v>
      </c>
      <c r="L33" s="63">
        <v>5773.7000000000007</v>
      </c>
      <c r="M33" s="63">
        <v>3131</v>
      </c>
      <c r="N33" s="63">
        <v>5773.7000000000007</v>
      </c>
      <c r="O33" s="63">
        <v>3119.4</v>
      </c>
    </row>
    <row r="34" spans="2:15" x14ac:dyDescent="0.25">
      <c r="B34" s="63" t="s">
        <v>827</v>
      </c>
      <c r="C34" s="63" t="s">
        <v>102</v>
      </c>
      <c r="D34" s="63">
        <v>1E-4</v>
      </c>
      <c r="E34" s="63">
        <v>1E-3</v>
      </c>
      <c r="F34" s="63">
        <v>1E-8</v>
      </c>
      <c r="G34" s="63" t="s">
        <v>24</v>
      </c>
      <c r="H34" s="63" t="s">
        <v>811</v>
      </c>
      <c r="L34" s="63">
        <v>120</v>
      </c>
      <c r="M34" s="63">
        <v>350000</v>
      </c>
      <c r="N34" s="63">
        <v>115.73</v>
      </c>
      <c r="O34" s="63">
        <v>346500</v>
      </c>
    </row>
    <row r="35" spans="2:15" x14ac:dyDescent="0.25">
      <c r="B35" s="63" t="s">
        <v>828</v>
      </c>
      <c r="C35" s="63" t="s">
        <v>102</v>
      </c>
      <c r="D35" s="63">
        <v>1E-4</v>
      </c>
      <c r="E35" s="63">
        <v>1E-3</v>
      </c>
      <c r="F35" s="63">
        <v>9.9999999999999995E-8</v>
      </c>
      <c r="G35" s="63" t="s">
        <v>24</v>
      </c>
      <c r="H35" s="63" t="s">
        <v>811</v>
      </c>
      <c r="L35" s="63">
        <v>127.17</v>
      </c>
      <c r="M35" s="63">
        <v>338660</v>
      </c>
      <c r="N35" s="63">
        <v>127.11</v>
      </c>
      <c r="O35" s="63">
        <v>338680</v>
      </c>
    </row>
    <row r="36" spans="2:15" x14ac:dyDescent="0.25">
      <c r="B36" s="63" t="s">
        <v>829</v>
      </c>
      <c r="C36" s="63" t="s">
        <v>102</v>
      </c>
      <c r="D36" s="63">
        <v>1E-4</v>
      </c>
      <c r="E36" s="63">
        <v>1E-3</v>
      </c>
      <c r="F36" s="63">
        <v>9.9999999999999995E-7</v>
      </c>
      <c r="G36" s="63" t="s">
        <v>24</v>
      </c>
      <c r="H36" s="63" t="s">
        <v>811</v>
      </c>
      <c r="L36" s="63">
        <v>580.75</v>
      </c>
      <c r="M36" s="63">
        <v>158910</v>
      </c>
      <c r="N36" s="63">
        <v>580.70000000000005</v>
      </c>
      <c r="O36" s="63">
        <v>158870</v>
      </c>
    </row>
    <row r="37" spans="2:15" x14ac:dyDescent="0.25">
      <c r="B37" s="63" t="s">
        <v>830</v>
      </c>
      <c r="C37" s="63" t="s">
        <v>102</v>
      </c>
      <c r="D37" s="63">
        <v>1E-4</v>
      </c>
      <c r="E37" s="63">
        <v>1E-3</v>
      </c>
      <c r="F37" s="63">
        <v>1.0000000000000001E-5</v>
      </c>
      <c r="G37" s="63" t="s">
        <v>24</v>
      </c>
      <c r="H37" s="63" t="s">
        <v>811</v>
      </c>
      <c r="L37" s="63">
        <v>5773.7000000000007</v>
      </c>
      <c r="M37" s="63">
        <v>18379</v>
      </c>
      <c r="N37" s="63">
        <v>5773.7000000000007</v>
      </c>
      <c r="O37" s="63">
        <v>18351</v>
      </c>
    </row>
    <row r="38" spans="2:15" x14ac:dyDescent="0.25">
      <c r="B38" s="63" t="s">
        <v>831</v>
      </c>
      <c r="C38" s="63" t="s">
        <v>102</v>
      </c>
      <c r="D38" s="63">
        <v>1E-4</v>
      </c>
      <c r="E38" s="63">
        <v>1E-3</v>
      </c>
      <c r="F38" s="63">
        <v>1E-4</v>
      </c>
      <c r="G38" s="63" t="s">
        <v>24</v>
      </c>
      <c r="H38" s="63" t="s">
        <v>811</v>
      </c>
      <c r="L38" s="63">
        <v>57736</v>
      </c>
      <c r="M38" s="63">
        <v>1849.6</v>
      </c>
      <c r="N38" s="63">
        <v>57736</v>
      </c>
      <c r="O38" s="63">
        <v>1838.3</v>
      </c>
    </row>
    <row r="39" spans="2:15" x14ac:dyDescent="0.25">
      <c r="B39" s="63" t="s">
        <v>832</v>
      </c>
      <c r="C39" s="63" t="s">
        <v>102</v>
      </c>
      <c r="D39" s="63">
        <v>1E-3</v>
      </c>
      <c r="E39" s="63">
        <v>0.01</v>
      </c>
      <c r="F39" s="63">
        <v>9.9999999999999995E-8</v>
      </c>
      <c r="G39" s="63" t="s">
        <v>24</v>
      </c>
      <c r="H39" s="63" t="s">
        <v>22</v>
      </c>
      <c r="L39" s="63">
        <v>1.2000000000000002</v>
      </c>
      <c r="M39" s="63">
        <v>350</v>
      </c>
      <c r="N39" s="63">
        <v>1.1596</v>
      </c>
      <c r="O39" s="63">
        <v>346.31</v>
      </c>
    </row>
    <row r="40" spans="2:15" x14ac:dyDescent="0.25">
      <c r="B40" s="63" t="s">
        <v>833</v>
      </c>
      <c r="C40" s="63" t="s">
        <v>102</v>
      </c>
      <c r="D40" s="63">
        <v>1E-3</v>
      </c>
      <c r="E40" s="63">
        <v>0.01</v>
      </c>
      <c r="F40" s="63">
        <v>9.9999999999999995E-7</v>
      </c>
      <c r="G40" s="63" t="s">
        <v>24</v>
      </c>
      <c r="H40" s="63" t="s">
        <v>22</v>
      </c>
      <c r="L40" s="63">
        <v>1.2738</v>
      </c>
      <c r="M40" s="63">
        <v>338.49</v>
      </c>
      <c r="N40" s="63">
        <v>1.2733000000000001</v>
      </c>
      <c r="O40" s="63">
        <v>338.5</v>
      </c>
    </row>
    <row r="41" spans="2:15" x14ac:dyDescent="0.25">
      <c r="B41" s="63" t="s">
        <v>834</v>
      </c>
      <c r="C41" s="63" t="s">
        <v>102</v>
      </c>
      <c r="D41" s="63">
        <v>1E-3</v>
      </c>
      <c r="E41" s="63">
        <v>0.01</v>
      </c>
      <c r="F41" s="63">
        <v>1.0000000000000001E-5</v>
      </c>
      <c r="G41" s="63" t="s">
        <v>24</v>
      </c>
      <c r="H41" s="63" t="s">
        <v>22</v>
      </c>
      <c r="L41" s="63">
        <v>5.8080999999999996</v>
      </c>
      <c r="M41" s="63">
        <v>158.88</v>
      </c>
      <c r="N41" s="63">
        <v>5.8075999999999999</v>
      </c>
      <c r="O41" s="63">
        <v>158.83000000000001</v>
      </c>
    </row>
    <row r="42" spans="2:15" x14ac:dyDescent="0.25">
      <c r="B42" s="63" t="s">
        <v>835</v>
      </c>
      <c r="C42" s="63" t="s">
        <v>102</v>
      </c>
      <c r="D42" s="63">
        <v>1E-3</v>
      </c>
      <c r="E42" s="63">
        <v>0.01</v>
      </c>
      <c r="F42" s="63">
        <v>1E-4</v>
      </c>
      <c r="G42" s="63" t="s">
        <v>24</v>
      </c>
      <c r="H42" s="63" t="s">
        <v>22</v>
      </c>
      <c r="L42" s="63">
        <v>57.736999999999995</v>
      </c>
      <c r="M42" s="63">
        <v>18.38</v>
      </c>
      <c r="N42" s="63">
        <v>57.736999999999995</v>
      </c>
      <c r="O42" s="63">
        <v>18.347999999999999</v>
      </c>
    </row>
    <row r="43" spans="2:15" x14ac:dyDescent="0.25">
      <c r="B43" s="63" t="s">
        <v>836</v>
      </c>
      <c r="C43" s="63" t="s">
        <v>102</v>
      </c>
      <c r="D43" s="63">
        <v>1E-3</v>
      </c>
      <c r="E43" s="63">
        <v>0.01</v>
      </c>
      <c r="F43" s="63">
        <v>1E-3</v>
      </c>
      <c r="G43" s="63" t="s">
        <v>24</v>
      </c>
      <c r="H43" s="63" t="s">
        <v>22</v>
      </c>
      <c r="L43" s="63">
        <v>577.36</v>
      </c>
      <c r="M43" s="63">
        <v>1.8509</v>
      </c>
      <c r="N43" s="63">
        <v>577.36</v>
      </c>
      <c r="O43" s="63">
        <v>1.8380000000000001</v>
      </c>
    </row>
    <row r="44" spans="2:15" x14ac:dyDescent="0.25">
      <c r="B44" s="63" t="s">
        <v>837</v>
      </c>
      <c r="C44" s="63" t="s">
        <v>102</v>
      </c>
      <c r="D44" s="63">
        <v>0.01</v>
      </c>
      <c r="E44" s="63">
        <v>0.1</v>
      </c>
      <c r="F44" s="63">
        <v>9.9999999999999995E-7</v>
      </c>
      <c r="G44" s="63" t="s">
        <v>24</v>
      </c>
      <c r="H44" s="63" t="s">
        <v>22</v>
      </c>
      <c r="L44" s="63">
        <v>12</v>
      </c>
      <c r="M44" s="63">
        <v>350</v>
      </c>
      <c r="N44" s="63">
        <v>11.574999999999999</v>
      </c>
      <c r="O44" s="63">
        <v>346.48</v>
      </c>
    </row>
    <row r="45" spans="2:15" x14ac:dyDescent="0.25">
      <c r="B45" s="63" t="s">
        <v>838</v>
      </c>
      <c r="C45" s="63" t="s">
        <v>102</v>
      </c>
      <c r="D45" s="63">
        <v>0.01</v>
      </c>
      <c r="E45" s="63">
        <v>0.1</v>
      </c>
      <c r="F45" s="63">
        <v>1.0000000000000001E-5</v>
      </c>
      <c r="G45" s="63" t="s">
        <v>24</v>
      </c>
      <c r="H45" s="63" t="s">
        <v>22</v>
      </c>
      <c r="L45" s="63">
        <v>12.718999999999999</v>
      </c>
      <c r="M45" s="63">
        <v>338.64</v>
      </c>
      <c r="N45" s="63">
        <v>12.713999999999999</v>
      </c>
      <c r="O45" s="63">
        <v>338.65</v>
      </c>
    </row>
    <row r="46" spans="2:15" x14ac:dyDescent="0.25">
      <c r="B46" s="63" t="s">
        <v>839</v>
      </c>
      <c r="C46" s="63" t="s">
        <v>102</v>
      </c>
      <c r="D46" s="63">
        <v>0.01</v>
      </c>
      <c r="E46" s="63">
        <v>0.1</v>
      </c>
      <c r="F46" s="63">
        <v>1E-4</v>
      </c>
      <c r="G46" s="63" t="s">
        <v>24</v>
      </c>
      <c r="H46" s="63" t="s">
        <v>22</v>
      </c>
      <c r="L46" s="63">
        <v>58.076000000000001</v>
      </c>
      <c r="M46" s="63">
        <v>158.91</v>
      </c>
      <c r="N46" s="63">
        <v>58.070999999999998</v>
      </c>
      <c r="O46" s="63">
        <v>158.86000000000001</v>
      </c>
    </row>
    <row r="47" spans="2:15" x14ac:dyDescent="0.25">
      <c r="B47" s="63" t="s">
        <v>840</v>
      </c>
      <c r="C47" s="63" t="s">
        <v>102</v>
      </c>
      <c r="D47" s="63">
        <v>0.01</v>
      </c>
      <c r="E47" s="63">
        <v>0.1</v>
      </c>
      <c r="F47" s="63">
        <v>1E-3</v>
      </c>
      <c r="G47" s="63" t="s">
        <v>24</v>
      </c>
      <c r="H47" s="63" t="s">
        <v>22</v>
      </c>
      <c r="L47" s="63">
        <v>577.37</v>
      </c>
      <c r="M47" s="63">
        <v>18.382000000000001</v>
      </c>
      <c r="N47" s="63">
        <v>577.37</v>
      </c>
      <c r="O47" s="63">
        <v>18.350000000000001</v>
      </c>
    </row>
    <row r="48" spans="2:15" x14ac:dyDescent="0.25">
      <c r="B48" s="63" t="s">
        <v>841</v>
      </c>
      <c r="C48" s="63" t="s">
        <v>102</v>
      </c>
      <c r="D48" s="63">
        <v>0.01</v>
      </c>
      <c r="E48" s="63">
        <v>0.1</v>
      </c>
      <c r="F48" s="63">
        <v>0.01</v>
      </c>
      <c r="G48" s="63" t="s">
        <v>24</v>
      </c>
      <c r="H48" s="63" t="s">
        <v>22</v>
      </c>
      <c r="L48" s="63">
        <v>5773.6</v>
      </c>
      <c r="M48" s="63">
        <v>1.8511</v>
      </c>
      <c r="N48" s="63">
        <v>5773.6</v>
      </c>
      <c r="O48" s="63">
        <v>1.8382000000000001</v>
      </c>
    </row>
    <row r="49" spans="2:15" x14ac:dyDescent="0.25">
      <c r="B49" s="63" t="s">
        <v>842</v>
      </c>
      <c r="C49" s="63" t="s">
        <v>102</v>
      </c>
      <c r="D49" s="63">
        <v>0.1</v>
      </c>
      <c r="E49" s="63">
        <v>1</v>
      </c>
      <c r="F49" s="63">
        <v>1.0000000000000001E-5</v>
      </c>
      <c r="G49" s="63" t="s">
        <v>24</v>
      </c>
      <c r="H49" s="63" t="s">
        <v>22</v>
      </c>
      <c r="L49" s="63">
        <v>180</v>
      </c>
      <c r="M49" s="63">
        <v>350</v>
      </c>
      <c r="N49" s="63">
        <v>173.39</v>
      </c>
      <c r="O49" s="63">
        <v>346.71</v>
      </c>
    </row>
    <row r="50" spans="2:15" x14ac:dyDescent="0.25">
      <c r="B50" s="63" t="s">
        <v>843</v>
      </c>
      <c r="C50" s="63" t="s">
        <v>102</v>
      </c>
      <c r="D50" s="63">
        <v>0.1</v>
      </c>
      <c r="E50" s="63">
        <v>1</v>
      </c>
      <c r="F50" s="63">
        <v>1E-4</v>
      </c>
      <c r="G50" s="63" t="s">
        <v>24</v>
      </c>
      <c r="H50" s="63" t="s">
        <v>22</v>
      </c>
      <c r="L50" s="63">
        <v>181.73</v>
      </c>
      <c r="M50" s="63">
        <v>341.58</v>
      </c>
      <c r="N50" s="63">
        <v>181.69</v>
      </c>
      <c r="O50" s="63">
        <v>341.58</v>
      </c>
    </row>
    <row r="51" spans="2:15" x14ac:dyDescent="0.25">
      <c r="B51" s="63" t="s">
        <v>844</v>
      </c>
      <c r="C51" s="63" t="s">
        <v>102</v>
      </c>
      <c r="D51" s="63">
        <v>0.1</v>
      </c>
      <c r="E51" s="63">
        <v>1</v>
      </c>
      <c r="F51" s="63">
        <v>1E-3</v>
      </c>
      <c r="G51" s="63" t="s">
        <v>24</v>
      </c>
      <c r="H51" s="63" t="s">
        <v>22</v>
      </c>
      <c r="L51" s="63">
        <v>595.56999999999994</v>
      </c>
      <c r="M51" s="63">
        <v>181.58</v>
      </c>
      <c r="N51" s="63">
        <v>595.52</v>
      </c>
      <c r="O51" s="63">
        <v>181.54</v>
      </c>
    </row>
    <row r="52" spans="2:15" x14ac:dyDescent="0.25">
      <c r="B52" s="63" t="s">
        <v>845</v>
      </c>
      <c r="C52" s="63" t="s">
        <v>102</v>
      </c>
      <c r="D52" s="63">
        <v>0.1</v>
      </c>
      <c r="E52" s="63">
        <v>1</v>
      </c>
      <c r="F52" s="63">
        <v>0.01</v>
      </c>
      <c r="G52" s="63" t="s">
        <v>24</v>
      </c>
      <c r="H52" s="63" t="s">
        <v>22</v>
      </c>
      <c r="L52" s="63">
        <v>5775.1</v>
      </c>
      <c r="M52" s="63">
        <v>21.844999999999999</v>
      </c>
      <c r="N52" s="63">
        <v>5775.1</v>
      </c>
      <c r="O52" s="63">
        <v>21.812999999999999</v>
      </c>
    </row>
    <row r="53" spans="2:15" x14ac:dyDescent="0.25">
      <c r="B53" s="63" t="s">
        <v>846</v>
      </c>
      <c r="C53" s="63" t="s">
        <v>102</v>
      </c>
      <c r="D53" s="63">
        <v>0.1</v>
      </c>
      <c r="E53" s="63">
        <v>1</v>
      </c>
      <c r="F53" s="63">
        <v>0.1</v>
      </c>
      <c r="G53" s="63" t="s">
        <v>24</v>
      </c>
      <c r="H53" s="63" t="s">
        <v>22</v>
      </c>
      <c r="L53" s="63">
        <v>57736</v>
      </c>
      <c r="M53" s="63">
        <v>2.1991999999999998</v>
      </c>
      <c r="N53" s="63">
        <v>57736</v>
      </c>
      <c r="O53" s="63">
        <v>2.1863999999999999</v>
      </c>
    </row>
    <row r="54" spans="2:15" x14ac:dyDescent="0.25">
      <c r="B54" s="63" t="s">
        <v>847</v>
      </c>
      <c r="C54" s="63" t="s">
        <v>102</v>
      </c>
      <c r="D54" s="63">
        <v>1</v>
      </c>
      <c r="E54" s="63">
        <v>10.199999999999999</v>
      </c>
      <c r="F54" s="63">
        <v>1E-4</v>
      </c>
      <c r="G54" s="63" t="s">
        <v>24</v>
      </c>
      <c r="H54" s="63" t="s">
        <v>22</v>
      </c>
      <c r="L54" s="63">
        <v>2.3000000000000003</v>
      </c>
      <c r="M54" s="63">
        <v>0.6</v>
      </c>
      <c r="N54" s="63">
        <v>2.3096000000000001</v>
      </c>
      <c r="O54" s="63">
        <v>0.58109</v>
      </c>
    </row>
    <row r="55" spans="2:15" x14ac:dyDescent="0.25">
      <c r="B55" s="63" t="s">
        <v>848</v>
      </c>
      <c r="C55" s="63" t="s">
        <v>102</v>
      </c>
      <c r="D55" s="63">
        <v>1</v>
      </c>
      <c r="E55" s="63">
        <v>10.199999999999999</v>
      </c>
      <c r="F55" s="63">
        <v>1E-3</v>
      </c>
      <c r="G55" s="63" t="s">
        <v>24</v>
      </c>
      <c r="H55" s="63" t="s">
        <v>22</v>
      </c>
      <c r="L55" s="63">
        <v>2.3155000000000001</v>
      </c>
      <c r="M55" s="63">
        <v>0.63207000000000002</v>
      </c>
      <c r="N55" s="63">
        <v>2.3702000000000001</v>
      </c>
      <c r="O55" s="63">
        <v>0.57711999999999997</v>
      </c>
    </row>
    <row r="56" spans="2:15" x14ac:dyDescent="0.25">
      <c r="B56" s="63" t="s">
        <v>849</v>
      </c>
      <c r="C56" s="63" t="s">
        <v>102</v>
      </c>
      <c r="D56" s="63">
        <v>1</v>
      </c>
      <c r="E56" s="63">
        <v>10.199999999999999</v>
      </c>
      <c r="F56" s="63">
        <v>0.01</v>
      </c>
      <c r="G56" s="63" t="s">
        <v>24</v>
      </c>
      <c r="H56" s="63" t="s">
        <v>22</v>
      </c>
      <c r="L56" s="63">
        <v>5.8931999999999993</v>
      </c>
      <c r="M56" s="63">
        <v>0.56391000000000002</v>
      </c>
      <c r="N56" s="63">
        <v>6.0649999999999995</v>
      </c>
      <c r="O56" s="63">
        <v>0.39151999999999998</v>
      </c>
    </row>
    <row r="57" spans="2:15" x14ac:dyDescent="0.25">
      <c r="B57" s="63" t="s">
        <v>850</v>
      </c>
      <c r="C57" s="63" t="s">
        <v>102</v>
      </c>
      <c r="D57" s="63">
        <v>1</v>
      </c>
      <c r="E57" s="63">
        <v>10.199999999999999</v>
      </c>
      <c r="F57" s="63">
        <v>0.1</v>
      </c>
      <c r="G57" s="63" t="s">
        <v>24</v>
      </c>
      <c r="H57" s="63" t="s">
        <v>22</v>
      </c>
      <c r="L57" s="63">
        <v>57.625</v>
      </c>
      <c r="M57" s="63">
        <v>0.18273</v>
      </c>
      <c r="N57" s="63">
        <v>57.751999999999995</v>
      </c>
      <c r="O57" s="63">
        <v>5.568E-2</v>
      </c>
    </row>
    <row r="58" spans="2:15" x14ac:dyDescent="0.25">
      <c r="B58" s="63" t="s">
        <v>851</v>
      </c>
      <c r="C58" s="63" t="s">
        <v>102</v>
      </c>
      <c r="D58" s="63">
        <v>1</v>
      </c>
      <c r="E58" s="63">
        <v>10.199999999999999</v>
      </c>
      <c r="F58" s="63">
        <v>1</v>
      </c>
      <c r="G58" s="63" t="s">
        <v>24</v>
      </c>
      <c r="H58" s="63" t="s">
        <v>22</v>
      </c>
      <c r="L58" s="63">
        <v>577.30999999999995</v>
      </c>
      <c r="M58" s="63">
        <v>5.7423000000000002E-2</v>
      </c>
      <c r="N58" s="63">
        <v>577.36</v>
      </c>
      <c r="O58" s="63">
        <v>5.5994E-3</v>
      </c>
    </row>
    <row r="59" spans="2:15" x14ac:dyDescent="0.25">
      <c r="B59" s="63" t="s">
        <v>891</v>
      </c>
      <c r="C59" s="63" t="s">
        <v>137</v>
      </c>
      <c r="D59" s="63">
        <v>10</v>
      </c>
      <c r="E59" s="63">
        <v>102</v>
      </c>
      <c r="F59" s="63">
        <v>1E-4</v>
      </c>
      <c r="G59" s="63" t="s">
        <v>24</v>
      </c>
      <c r="H59" s="63" t="s">
        <v>23</v>
      </c>
      <c r="L59" s="63">
        <v>17</v>
      </c>
      <c r="M59" s="63">
        <v>2</v>
      </c>
      <c r="N59" s="63">
        <v>15.061999999999999</v>
      </c>
      <c r="O59" s="63">
        <v>2.0091999999999999</v>
      </c>
    </row>
    <row r="60" spans="2:15" x14ac:dyDescent="0.25">
      <c r="B60" s="63" t="s">
        <v>892</v>
      </c>
      <c r="C60" s="63" t="s">
        <v>137</v>
      </c>
      <c r="D60" s="63">
        <v>10</v>
      </c>
      <c r="E60" s="63">
        <v>102</v>
      </c>
      <c r="F60" s="63">
        <v>1E-3</v>
      </c>
      <c r="G60" s="63" t="s">
        <v>24</v>
      </c>
      <c r="H60" s="63" t="s">
        <v>23</v>
      </c>
      <c r="L60" s="63">
        <v>17</v>
      </c>
      <c r="M60" s="63">
        <v>2.0049000000000001</v>
      </c>
      <c r="N60" s="63">
        <v>15.568</v>
      </c>
      <c r="O60" s="63">
        <v>2.0049999999999999</v>
      </c>
    </row>
    <row r="61" spans="2:15" x14ac:dyDescent="0.25">
      <c r="B61" s="63" t="s">
        <v>893</v>
      </c>
      <c r="C61" s="63" t="s">
        <v>137</v>
      </c>
      <c r="D61" s="63">
        <v>10</v>
      </c>
      <c r="E61" s="63">
        <v>102</v>
      </c>
      <c r="F61" s="63">
        <v>0.01</v>
      </c>
      <c r="G61" s="63" t="s">
        <v>24</v>
      </c>
      <c r="H61" s="63" t="s">
        <v>23</v>
      </c>
      <c r="L61" s="63">
        <v>50.244999999999997</v>
      </c>
      <c r="M61" s="63">
        <v>1.7376</v>
      </c>
      <c r="N61" s="63">
        <v>50.216000000000001</v>
      </c>
      <c r="O61" s="63">
        <v>1.7376</v>
      </c>
    </row>
    <row r="62" spans="2:15" x14ac:dyDescent="0.25">
      <c r="B62" s="63" t="s">
        <v>894</v>
      </c>
      <c r="C62" s="63" t="s">
        <v>137</v>
      </c>
      <c r="D62" s="63">
        <v>10</v>
      </c>
      <c r="E62" s="63">
        <v>102</v>
      </c>
      <c r="F62" s="63">
        <v>0.1</v>
      </c>
      <c r="G62" s="63" t="s">
        <v>24</v>
      </c>
      <c r="H62" s="63" t="s">
        <v>23</v>
      </c>
      <c r="L62" s="63">
        <v>574.15</v>
      </c>
      <c r="M62" s="63">
        <v>0.42881999999999998</v>
      </c>
      <c r="N62" s="63">
        <v>574.14</v>
      </c>
      <c r="O62" s="63">
        <v>0.42854999999999999</v>
      </c>
    </row>
    <row r="63" spans="2:15" x14ac:dyDescent="0.25">
      <c r="B63" s="63" t="s">
        <v>895</v>
      </c>
      <c r="C63" s="63" t="s">
        <v>137</v>
      </c>
      <c r="D63" s="63">
        <v>10</v>
      </c>
      <c r="E63" s="63">
        <v>102</v>
      </c>
      <c r="F63" s="63">
        <v>1</v>
      </c>
      <c r="G63" s="63" t="s">
        <v>24</v>
      </c>
      <c r="H63" s="63" t="s">
        <v>23</v>
      </c>
      <c r="L63" s="63">
        <v>5773.2000000000007</v>
      </c>
      <c r="M63" s="63">
        <v>4.4498999999999997E-2</v>
      </c>
      <c r="N63" s="63">
        <v>5773.2000000000007</v>
      </c>
      <c r="O63" s="63">
        <v>4.4380999999999997E-2</v>
      </c>
    </row>
    <row r="64" spans="2:15" x14ac:dyDescent="0.25">
      <c r="B64" s="63" t="s">
        <v>896</v>
      </c>
      <c r="C64" s="63" t="s">
        <v>137</v>
      </c>
      <c r="D64" s="63">
        <v>10</v>
      </c>
      <c r="E64" s="63">
        <v>102</v>
      </c>
      <c r="F64" s="63">
        <v>10</v>
      </c>
      <c r="G64" s="63" t="s">
        <v>24</v>
      </c>
      <c r="H64" s="63" t="s">
        <v>23</v>
      </c>
      <c r="L64" s="63">
        <v>57735</v>
      </c>
      <c r="M64" s="63">
        <v>4.4870999999999999E-3</v>
      </c>
      <c r="N64" s="63">
        <v>57735</v>
      </c>
      <c r="O64" s="63">
        <v>4.4397000000000004E-3</v>
      </c>
    </row>
    <row r="65" spans="2:15" x14ac:dyDescent="0.25">
      <c r="B65" s="63" t="s">
        <v>210</v>
      </c>
      <c r="C65" s="63" t="s">
        <v>138</v>
      </c>
      <c r="D65" s="63">
        <v>20</v>
      </c>
      <c r="E65" s="63">
        <v>204</v>
      </c>
      <c r="F65" s="63">
        <v>1E-3</v>
      </c>
      <c r="G65" s="63" t="s">
        <v>24</v>
      </c>
      <c r="H65" s="63" t="s">
        <v>23</v>
      </c>
      <c r="L65" s="63">
        <v>33</v>
      </c>
      <c r="M65" s="63">
        <v>2</v>
      </c>
      <c r="N65" s="63">
        <v>30.102</v>
      </c>
      <c r="O65" s="63">
        <v>2.0093000000000001</v>
      </c>
    </row>
    <row r="66" spans="2:15" x14ac:dyDescent="0.25">
      <c r="B66" s="63" t="s">
        <v>211</v>
      </c>
      <c r="C66" s="63" t="s">
        <v>138</v>
      </c>
      <c r="D66" s="63">
        <v>20</v>
      </c>
      <c r="E66" s="63">
        <v>204</v>
      </c>
      <c r="F66" s="63">
        <v>0.01</v>
      </c>
      <c r="G66" s="63" t="s">
        <v>24</v>
      </c>
      <c r="H66" s="63" t="s">
        <v>23</v>
      </c>
      <c r="L66" s="63">
        <v>33</v>
      </c>
      <c r="M66" s="63">
        <v>2.0082</v>
      </c>
      <c r="N66" s="63">
        <v>30.364000000000001</v>
      </c>
      <c r="O66" s="63">
        <v>2.0082</v>
      </c>
    </row>
    <row r="67" spans="2:15" x14ac:dyDescent="0.25">
      <c r="B67" s="63" t="s">
        <v>212</v>
      </c>
      <c r="C67" s="63" t="s">
        <v>138</v>
      </c>
      <c r="D67" s="63">
        <v>20</v>
      </c>
      <c r="E67" s="63">
        <v>204</v>
      </c>
      <c r="F67" s="63">
        <v>0.1</v>
      </c>
      <c r="G67" s="63" t="s">
        <v>24</v>
      </c>
      <c r="H67" s="63" t="s">
        <v>23</v>
      </c>
      <c r="L67" s="63">
        <v>52.698</v>
      </c>
      <c r="M67" s="63">
        <v>1.9173</v>
      </c>
      <c r="N67" s="63">
        <v>52.608999999999995</v>
      </c>
      <c r="O67" s="63">
        <v>1.9175</v>
      </c>
    </row>
    <row r="68" spans="2:15" x14ac:dyDescent="0.25">
      <c r="B68" s="63" t="s">
        <v>213</v>
      </c>
      <c r="C68" s="63" t="s">
        <v>138</v>
      </c>
      <c r="D68" s="63">
        <v>20</v>
      </c>
      <c r="E68" s="63">
        <v>204</v>
      </c>
      <c r="F68" s="63">
        <v>1</v>
      </c>
      <c r="G68" s="63" t="s">
        <v>24</v>
      </c>
      <c r="H68" s="63" t="s">
        <v>23</v>
      </c>
      <c r="L68" s="63">
        <v>565.98</v>
      </c>
      <c r="M68" s="63">
        <v>0.78459000000000001</v>
      </c>
      <c r="N68" s="63">
        <v>565.93999999999994</v>
      </c>
      <c r="O68" s="63">
        <v>0.78417000000000003</v>
      </c>
    </row>
    <row r="69" spans="2:15" x14ac:dyDescent="0.25">
      <c r="B69" s="63" t="s">
        <v>214</v>
      </c>
      <c r="C69" s="63" t="s">
        <v>138</v>
      </c>
      <c r="D69" s="63">
        <v>20</v>
      </c>
      <c r="E69" s="63">
        <v>204</v>
      </c>
      <c r="F69" s="63">
        <v>10</v>
      </c>
      <c r="G69" s="63" t="s">
        <v>24</v>
      </c>
      <c r="H69" s="63" t="s">
        <v>23</v>
      </c>
      <c r="L69" s="63">
        <v>5772.2000000000007</v>
      </c>
      <c r="M69" s="63">
        <v>8.8899000000000006E-2</v>
      </c>
      <c r="N69" s="63">
        <v>5772.2000000000007</v>
      </c>
      <c r="O69" s="63">
        <v>8.8663000000000006E-2</v>
      </c>
    </row>
    <row r="70" spans="2:15" x14ac:dyDescent="0.25">
      <c r="B70" s="63" t="s">
        <v>897</v>
      </c>
      <c r="C70" s="63" t="s">
        <v>139</v>
      </c>
      <c r="D70" s="63">
        <v>5</v>
      </c>
      <c r="E70" s="63">
        <v>51</v>
      </c>
      <c r="F70" s="63">
        <v>1E-3</v>
      </c>
      <c r="G70" s="63" t="s">
        <v>24</v>
      </c>
      <c r="H70" s="63" t="s">
        <v>23</v>
      </c>
      <c r="L70" s="63">
        <v>4.6999999999999993</v>
      </c>
      <c r="M70" s="63">
        <v>2</v>
      </c>
      <c r="N70" s="63">
        <v>4.5663</v>
      </c>
      <c r="O70" s="63">
        <v>1.9762</v>
      </c>
    </row>
    <row r="71" spans="2:15" x14ac:dyDescent="0.25">
      <c r="B71" s="63" t="s">
        <v>898</v>
      </c>
      <c r="C71" s="63" t="s">
        <v>139</v>
      </c>
      <c r="D71" s="63">
        <v>5</v>
      </c>
      <c r="E71" s="63">
        <v>51</v>
      </c>
      <c r="F71" s="63">
        <v>0.01</v>
      </c>
      <c r="G71" s="63" t="s">
        <v>24</v>
      </c>
      <c r="H71" s="63" t="s">
        <v>23</v>
      </c>
      <c r="L71" s="63">
        <v>5.8994</v>
      </c>
      <c r="M71" s="63">
        <v>1.9541999999999999</v>
      </c>
      <c r="N71" s="63">
        <v>5.7690000000000001</v>
      </c>
      <c r="O71" s="63">
        <v>1.9557</v>
      </c>
    </row>
    <row r="72" spans="2:15" x14ac:dyDescent="0.25">
      <c r="B72" s="63" t="s">
        <v>899</v>
      </c>
      <c r="C72" s="63" t="s">
        <v>139</v>
      </c>
      <c r="D72" s="63">
        <v>5</v>
      </c>
      <c r="E72" s="63">
        <v>51</v>
      </c>
      <c r="F72" s="63">
        <v>0.1</v>
      </c>
      <c r="G72" s="63" t="s">
        <v>24</v>
      </c>
      <c r="H72" s="63" t="s">
        <v>23</v>
      </c>
      <c r="L72" s="63">
        <v>53.044999999999995</v>
      </c>
      <c r="M72" s="63">
        <v>1.3192999999999999</v>
      </c>
      <c r="N72" s="63">
        <v>52.924999999999997</v>
      </c>
      <c r="O72" s="63">
        <v>1.3178000000000001</v>
      </c>
    </row>
    <row r="73" spans="2:15" x14ac:dyDescent="0.25">
      <c r="B73" s="63" t="s">
        <v>900</v>
      </c>
      <c r="C73" s="63" t="s">
        <v>139</v>
      </c>
      <c r="D73" s="63">
        <v>5</v>
      </c>
      <c r="E73" s="63">
        <v>51</v>
      </c>
      <c r="F73" s="63">
        <v>1</v>
      </c>
      <c r="G73" s="63" t="s">
        <v>24</v>
      </c>
      <c r="H73" s="63" t="s">
        <v>23</v>
      </c>
      <c r="L73" s="63">
        <v>576.55999999999995</v>
      </c>
      <c r="M73" s="63">
        <v>0.20563000000000001</v>
      </c>
      <c r="N73" s="63">
        <v>576.52</v>
      </c>
      <c r="O73" s="63">
        <v>0.20330999999999999</v>
      </c>
    </row>
    <row r="74" spans="2:15" x14ac:dyDescent="0.25">
      <c r="B74" s="63" t="s">
        <v>901</v>
      </c>
      <c r="C74" s="63" t="s">
        <v>139</v>
      </c>
      <c r="D74" s="63">
        <v>5</v>
      </c>
      <c r="E74" s="63">
        <v>51</v>
      </c>
      <c r="F74" s="63">
        <v>10</v>
      </c>
      <c r="G74" s="63" t="s">
        <v>24</v>
      </c>
      <c r="H74" s="63" t="s">
        <v>23</v>
      </c>
      <c r="L74" s="63">
        <v>5773.5</v>
      </c>
      <c r="M74" s="63">
        <v>2.1447999999999998E-2</v>
      </c>
      <c r="N74" s="63">
        <v>5773.5</v>
      </c>
      <c r="O74" s="63">
        <v>2.0500999999999998E-2</v>
      </c>
    </row>
    <row r="75" spans="2:15" x14ac:dyDescent="0.25">
      <c r="B75" s="63" t="s">
        <v>902</v>
      </c>
      <c r="C75" s="63" t="s">
        <v>139</v>
      </c>
      <c r="D75" s="63">
        <v>50</v>
      </c>
      <c r="E75" s="63">
        <v>510</v>
      </c>
      <c r="F75" s="63">
        <v>1E-3</v>
      </c>
      <c r="G75" s="63" t="s">
        <v>24</v>
      </c>
      <c r="H75" s="63" t="s">
        <v>23</v>
      </c>
      <c r="L75" s="63">
        <v>81</v>
      </c>
      <c r="M75" s="63">
        <v>2</v>
      </c>
      <c r="N75" s="63">
        <v>75.253</v>
      </c>
      <c r="O75" s="63">
        <v>2.0093000000000001</v>
      </c>
    </row>
    <row r="76" spans="2:15" x14ac:dyDescent="0.25">
      <c r="B76" s="63" t="s">
        <v>903</v>
      </c>
      <c r="C76" s="63" t="s">
        <v>139</v>
      </c>
      <c r="D76" s="63">
        <v>50</v>
      </c>
      <c r="E76" s="63">
        <v>510</v>
      </c>
      <c r="F76" s="63">
        <v>0.01</v>
      </c>
      <c r="G76" s="63" t="s">
        <v>24</v>
      </c>
      <c r="H76" s="63" t="s">
        <v>23</v>
      </c>
      <c r="L76" s="63">
        <v>81</v>
      </c>
      <c r="M76" s="63">
        <v>2.0091000000000001</v>
      </c>
      <c r="N76" s="63">
        <v>75.371000000000009</v>
      </c>
      <c r="O76" s="63">
        <v>2.0091000000000001</v>
      </c>
    </row>
    <row r="77" spans="2:15" x14ac:dyDescent="0.25">
      <c r="B77" s="63" t="s">
        <v>904</v>
      </c>
      <c r="C77" s="63" t="s">
        <v>139</v>
      </c>
      <c r="D77" s="63">
        <v>50</v>
      </c>
      <c r="E77" s="63">
        <v>510</v>
      </c>
      <c r="F77" s="63">
        <v>0.1</v>
      </c>
      <c r="G77" s="63" t="s">
        <v>24</v>
      </c>
      <c r="H77" s="63" t="s">
        <v>23</v>
      </c>
      <c r="L77" s="63">
        <v>85.622</v>
      </c>
      <c r="M77" s="63">
        <v>1.9922</v>
      </c>
      <c r="N77" s="63">
        <v>85.335999999999999</v>
      </c>
      <c r="O77" s="63">
        <v>1.9924999999999999</v>
      </c>
    </row>
    <row r="78" spans="2:15" x14ac:dyDescent="0.25">
      <c r="B78" s="63" t="s">
        <v>905</v>
      </c>
      <c r="C78" s="63" t="s">
        <v>139</v>
      </c>
      <c r="D78" s="63">
        <v>50</v>
      </c>
      <c r="E78" s="63">
        <v>510</v>
      </c>
      <c r="F78" s="63">
        <v>1</v>
      </c>
      <c r="G78" s="63" t="s">
        <v>24</v>
      </c>
      <c r="H78" s="63" t="s">
        <v>23</v>
      </c>
      <c r="L78" s="63">
        <v>534.37</v>
      </c>
      <c r="M78" s="63">
        <v>1.3891</v>
      </c>
      <c r="N78" s="63">
        <v>534.06999999999994</v>
      </c>
      <c r="O78" s="63">
        <v>1.3887</v>
      </c>
    </row>
    <row r="79" spans="2:15" x14ac:dyDescent="0.25">
      <c r="B79" s="63" t="s">
        <v>906</v>
      </c>
      <c r="C79" s="63" t="s">
        <v>139</v>
      </c>
      <c r="D79" s="63">
        <v>50</v>
      </c>
      <c r="E79" s="63">
        <v>510</v>
      </c>
      <c r="F79" s="63">
        <v>10</v>
      </c>
      <c r="G79" s="63" t="s">
        <v>24</v>
      </c>
      <c r="H79" s="63" t="s">
        <v>23</v>
      </c>
      <c r="L79" s="63">
        <v>5765.3</v>
      </c>
      <c r="M79" s="63">
        <v>0.22054000000000001</v>
      </c>
      <c r="N79" s="63">
        <v>5765.2000000000007</v>
      </c>
      <c r="O79" s="63">
        <v>0.21995999999999999</v>
      </c>
    </row>
    <row r="80" spans="2:15" x14ac:dyDescent="0.25">
      <c r="B80" s="63" t="s">
        <v>907</v>
      </c>
      <c r="C80" s="63" t="s">
        <v>19</v>
      </c>
      <c r="D80" s="63">
        <v>0</v>
      </c>
      <c r="E80" s="63">
        <v>0.1</v>
      </c>
      <c r="F80" s="63">
        <v>9.9999999999999995E-7</v>
      </c>
      <c r="G80" s="63" t="s">
        <v>16</v>
      </c>
      <c r="H80" s="63" t="s">
        <v>15</v>
      </c>
      <c r="I80" s="63">
        <v>0.01</v>
      </c>
      <c r="J80" s="63">
        <v>2</v>
      </c>
      <c r="K80" s="63" t="s">
        <v>908</v>
      </c>
      <c r="L80" s="63">
        <v>37</v>
      </c>
      <c r="M80" s="63">
        <v>1100</v>
      </c>
      <c r="N80" s="63">
        <v>36.409999999999997</v>
      </c>
      <c r="O80" s="63">
        <v>1079.2</v>
      </c>
    </row>
    <row r="81" spans="2:15" x14ac:dyDescent="0.25">
      <c r="B81" s="63" t="s">
        <v>909</v>
      </c>
      <c r="C81" s="63" t="s">
        <v>19</v>
      </c>
      <c r="D81" s="63">
        <v>0</v>
      </c>
      <c r="E81" s="63">
        <v>0.1</v>
      </c>
      <c r="F81" s="63">
        <v>1.0000000000000001E-5</v>
      </c>
      <c r="G81" s="63" t="s">
        <v>16</v>
      </c>
      <c r="H81" s="63" t="s">
        <v>15</v>
      </c>
      <c r="I81" s="63">
        <v>0.01</v>
      </c>
      <c r="J81" s="63">
        <v>2</v>
      </c>
      <c r="K81" s="63" t="s">
        <v>908</v>
      </c>
      <c r="L81" s="63">
        <v>37</v>
      </c>
      <c r="M81" s="63">
        <v>1075.9000000000001</v>
      </c>
      <c r="N81" s="63">
        <v>36.782999999999994</v>
      </c>
      <c r="O81" s="63">
        <v>1075.9000000000001</v>
      </c>
    </row>
    <row r="82" spans="2:15" x14ac:dyDescent="0.25">
      <c r="B82" s="63" t="s">
        <v>910</v>
      </c>
      <c r="C82" s="63" t="s">
        <v>19</v>
      </c>
      <c r="D82" s="63">
        <v>0</v>
      </c>
      <c r="E82" s="63">
        <v>0.1</v>
      </c>
      <c r="F82" s="63">
        <v>1E-4</v>
      </c>
      <c r="G82" s="63" t="s">
        <v>16</v>
      </c>
      <c r="H82" s="63" t="s">
        <v>15</v>
      </c>
      <c r="I82" s="63">
        <v>0.01</v>
      </c>
      <c r="J82" s="63">
        <v>2</v>
      </c>
      <c r="K82" s="63" t="s">
        <v>908</v>
      </c>
      <c r="L82" s="63">
        <v>67.835999999999999</v>
      </c>
      <c r="M82" s="63">
        <v>874.05</v>
      </c>
      <c r="N82" s="63">
        <v>67.825000000000003</v>
      </c>
      <c r="O82" s="63">
        <v>873.88</v>
      </c>
    </row>
    <row r="83" spans="2:15" x14ac:dyDescent="0.25">
      <c r="B83" s="63" t="s">
        <v>911</v>
      </c>
      <c r="C83" s="63" t="s">
        <v>19</v>
      </c>
      <c r="D83" s="63">
        <v>0</v>
      </c>
      <c r="E83" s="63">
        <v>0.1</v>
      </c>
      <c r="F83" s="63">
        <v>1E-3</v>
      </c>
      <c r="G83" s="63" t="s">
        <v>16</v>
      </c>
      <c r="H83" s="63" t="s">
        <v>15</v>
      </c>
      <c r="I83" s="63">
        <v>0.01</v>
      </c>
      <c r="J83" s="63">
        <v>2</v>
      </c>
      <c r="K83" s="63" t="s">
        <v>908</v>
      </c>
      <c r="L83" s="63">
        <v>578.39</v>
      </c>
      <c r="M83" s="63">
        <v>166.96</v>
      </c>
      <c r="N83" s="63">
        <v>578.39</v>
      </c>
      <c r="O83" s="63">
        <v>166.73</v>
      </c>
    </row>
    <row r="84" spans="2:15" x14ac:dyDescent="0.25">
      <c r="B84" s="63" t="s">
        <v>912</v>
      </c>
      <c r="C84" s="63" t="s">
        <v>19</v>
      </c>
      <c r="D84" s="63">
        <v>0</v>
      </c>
      <c r="E84" s="63">
        <v>0.1</v>
      </c>
      <c r="F84" s="63">
        <v>0.01</v>
      </c>
      <c r="G84" s="63" t="s">
        <v>16</v>
      </c>
      <c r="H84" s="63" t="s">
        <v>15</v>
      </c>
      <c r="I84" s="63">
        <v>0.01</v>
      </c>
      <c r="J84" s="63">
        <v>2</v>
      </c>
      <c r="K84" s="63" t="s">
        <v>908</v>
      </c>
      <c r="L84" s="63">
        <v>5773.7000000000007</v>
      </c>
      <c r="M84" s="63">
        <v>17.041</v>
      </c>
      <c r="N84" s="63">
        <v>5773.7000000000007</v>
      </c>
      <c r="O84" s="63">
        <v>16.943000000000001</v>
      </c>
    </row>
    <row r="85" spans="2:15" x14ac:dyDescent="0.25">
      <c r="B85" s="63" t="s">
        <v>913</v>
      </c>
      <c r="C85" s="63" t="s">
        <v>19</v>
      </c>
      <c r="D85" s="63">
        <v>0</v>
      </c>
      <c r="E85" s="63">
        <v>0.1</v>
      </c>
      <c r="F85" s="63">
        <v>9.9999999999999995E-7</v>
      </c>
      <c r="G85" s="63" t="s">
        <v>16</v>
      </c>
      <c r="H85" s="63" t="s">
        <v>15</v>
      </c>
      <c r="I85" s="63">
        <v>2</v>
      </c>
      <c r="J85" s="63">
        <v>20</v>
      </c>
      <c r="K85" s="63" t="s">
        <v>908</v>
      </c>
      <c r="L85" s="63">
        <v>48</v>
      </c>
      <c r="M85" s="63">
        <v>910</v>
      </c>
      <c r="N85" s="63">
        <v>47.857999999999997</v>
      </c>
      <c r="O85" s="63">
        <v>908.34</v>
      </c>
    </row>
    <row r="86" spans="2:15" x14ac:dyDescent="0.25">
      <c r="B86" s="63" t="s">
        <v>914</v>
      </c>
      <c r="C86" s="63" t="s">
        <v>19</v>
      </c>
      <c r="D86" s="63">
        <v>0</v>
      </c>
      <c r="E86" s="63">
        <v>0.1</v>
      </c>
      <c r="F86" s="63">
        <v>1.0000000000000001E-5</v>
      </c>
      <c r="G86" s="63" t="s">
        <v>16</v>
      </c>
      <c r="H86" s="63" t="s">
        <v>15</v>
      </c>
      <c r="I86" s="63">
        <v>2</v>
      </c>
      <c r="J86" s="63">
        <v>20</v>
      </c>
      <c r="K86" s="63" t="s">
        <v>908</v>
      </c>
      <c r="L86" s="63">
        <v>48.223999999999997</v>
      </c>
      <c r="M86" s="63">
        <v>905.23</v>
      </c>
      <c r="N86" s="63">
        <v>48.22</v>
      </c>
      <c r="O86" s="63">
        <v>905.2</v>
      </c>
    </row>
    <row r="87" spans="2:15" x14ac:dyDescent="0.25">
      <c r="B87" s="63" t="s">
        <v>915</v>
      </c>
      <c r="C87" s="63" t="s">
        <v>19</v>
      </c>
      <c r="D87" s="63">
        <v>0</v>
      </c>
      <c r="E87" s="63">
        <v>0.1</v>
      </c>
      <c r="F87" s="63">
        <v>1E-4</v>
      </c>
      <c r="G87" s="63" t="s">
        <v>16</v>
      </c>
      <c r="H87" s="63" t="s">
        <v>15</v>
      </c>
      <c r="I87" s="63">
        <v>2</v>
      </c>
      <c r="J87" s="63">
        <v>20</v>
      </c>
      <c r="K87" s="63" t="s">
        <v>908</v>
      </c>
      <c r="L87" s="63">
        <v>75.081000000000003</v>
      </c>
      <c r="M87" s="63">
        <v>716.91</v>
      </c>
      <c r="N87" s="63">
        <v>75.076000000000008</v>
      </c>
      <c r="O87" s="63">
        <v>716.71</v>
      </c>
    </row>
    <row r="88" spans="2:15" x14ac:dyDescent="0.25">
      <c r="B88" s="63" t="s">
        <v>916</v>
      </c>
      <c r="C88" s="63" t="s">
        <v>19</v>
      </c>
      <c r="D88" s="63">
        <v>0</v>
      </c>
      <c r="E88" s="63">
        <v>0.1</v>
      </c>
      <c r="F88" s="63">
        <v>1E-3</v>
      </c>
      <c r="G88" s="63" t="s">
        <v>16</v>
      </c>
      <c r="H88" s="63" t="s">
        <v>15</v>
      </c>
      <c r="I88" s="63">
        <v>2</v>
      </c>
      <c r="J88" s="63">
        <v>20</v>
      </c>
      <c r="K88" s="63" t="s">
        <v>908</v>
      </c>
      <c r="L88" s="63">
        <v>578.95000000000005</v>
      </c>
      <c r="M88" s="63">
        <v>127.9</v>
      </c>
      <c r="N88" s="63">
        <v>578.95000000000005</v>
      </c>
      <c r="O88" s="63">
        <v>127.66</v>
      </c>
    </row>
    <row r="89" spans="2:15" x14ac:dyDescent="0.25">
      <c r="B89" s="63" t="s">
        <v>917</v>
      </c>
      <c r="C89" s="63" t="s">
        <v>19</v>
      </c>
      <c r="D89" s="63">
        <v>0</v>
      </c>
      <c r="E89" s="63">
        <v>0.1</v>
      </c>
      <c r="F89" s="63">
        <v>0.01</v>
      </c>
      <c r="G89" s="63" t="s">
        <v>16</v>
      </c>
      <c r="H89" s="63" t="s">
        <v>15</v>
      </c>
      <c r="I89" s="63">
        <v>2</v>
      </c>
      <c r="J89" s="63">
        <v>20</v>
      </c>
      <c r="K89" s="63" t="s">
        <v>908</v>
      </c>
      <c r="L89" s="63">
        <v>5773.7000000000007</v>
      </c>
      <c r="M89" s="63">
        <v>13.028</v>
      </c>
      <c r="N89" s="63">
        <v>5773.7000000000007</v>
      </c>
      <c r="O89" s="63">
        <v>12.93</v>
      </c>
    </row>
    <row r="90" spans="2:15" x14ac:dyDescent="0.25">
      <c r="B90" s="63" t="s">
        <v>918</v>
      </c>
      <c r="C90" s="63" t="s">
        <v>19</v>
      </c>
      <c r="D90" s="63">
        <v>0.1</v>
      </c>
      <c r="E90" s="63">
        <v>1</v>
      </c>
      <c r="F90" s="63">
        <v>1.0000000000000001E-5</v>
      </c>
      <c r="G90" s="63" t="s">
        <v>16</v>
      </c>
      <c r="H90" s="63" t="s">
        <v>15</v>
      </c>
      <c r="I90" s="63">
        <v>0.01</v>
      </c>
      <c r="J90" s="63">
        <v>2</v>
      </c>
      <c r="K90" s="63" t="s">
        <v>908</v>
      </c>
      <c r="L90" s="63">
        <v>350</v>
      </c>
      <c r="M90" s="63">
        <v>950</v>
      </c>
      <c r="N90" s="63">
        <v>349.43</v>
      </c>
      <c r="O90" s="63">
        <v>946.71</v>
      </c>
    </row>
    <row r="91" spans="2:15" x14ac:dyDescent="0.25">
      <c r="B91" s="63" t="s">
        <v>919</v>
      </c>
      <c r="C91" s="63" t="s">
        <v>19</v>
      </c>
      <c r="D91" s="63">
        <v>0.1</v>
      </c>
      <c r="E91" s="63">
        <v>1</v>
      </c>
      <c r="F91" s="63">
        <v>1E-4</v>
      </c>
      <c r="G91" s="63" t="s">
        <v>16</v>
      </c>
      <c r="H91" s="63" t="s">
        <v>15</v>
      </c>
      <c r="I91" s="63">
        <v>0.01</v>
      </c>
      <c r="J91" s="63">
        <v>2</v>
      </c>
      <c r="K91" s="63" t="s">
        <v>908</v>
      </c>
      <c r="L91" s="63">
        <v>353.44</v>
      </c>
      <c r="M91" s="63">
        <v>944.05</v>
      </c>
      <c r="N91" s="63">
        <v>353.4</v>
      </c>
      <c r="O91" s="63">
        <v>944.01</v>
      </c>
    </row>
    <row r="92" spans="2:15" x14ac:dyDescent="0.25">
      <c r="B92" s="63" t="s">
        <v>920</v>
      </c>
      <c r="C92" s="63" t="s">
        <v>19</v>
      </c>
      <c r="D92" s="63">
        <v>0.1</v>
      </c>
      <c r="E92" s="63">
        <v>1</v>
      </c>
      <c r="F92" s="63">
        <v>1E-3</v>
      </c>
      <c r="G92" s="63" t="s">
        <v>16</v>
      </c>
      <c r="H92" s="63" t="s">
        <v>15</v>
      </c>
      <c r="I92" s="63">
        <v>0.01</v>
      </c>
      <c r="J92" s="63">
        <v>2</v>
      </c>
      <c r="K92" s="63" t="s">
        <v>908</v>
      </c>
      <c r="L92" s="63">
        <v>651.73</v>
      </c>
      <c r="M92" s="63">
        <v>767.47</v>
      </c>
      <c r="N92" s="63">
        <v>651.65</v>
      </c>
      <c r="O92" s="63">
        <v>767.25</v>
      </c>
    </row>
    <row r="93" spans="2:15" x14ac:dyDescent="0.25">
      <c r="B93" s="63" t="s">
        <v>921</v>
      </c>
      <c r="C93" s="63" t="s">
        <v>19</v>
      </c>
      <c r="D93" s="63">
        <v>0.1</v>
      </c>
      <c r="E93" s="63">
        <v>1</v>
      </c>
      <c r="F93" s="63">
        <v>0.01</v>
      </c>
      <c r="G93" s="63" t="s">
        <v>16</v>
      </c>
      <c r="H93" s="63" t="s">
        <v>15</v>
      </c>
      <c r="I93" s="63">
        <v>0.01</v>
      </c>
      <c r="J93" s="63">
        <v>2</v>
      </c>
      <c r="K93" s="63" t="s">
        <v>908</v>
      </c>
      <c r="L93" s="63">
        <v>5776.6</v>
      </c>
      <c r="M93" s="63">
        <v>140.97999999999999</v>
      </c>
      <c r="N93" s="63">
        <v>5776.5</v>
      </c>
      <c r="O93" s="63">
        <v>140.72</v>
      </c>
    </row>
    <row r="94" spans="2:15" x14ac:dyDescent="0.25">
      <c r="B94" s="63" t="s">
        <v>922</v>
      </c>
      <c r="C94" s="63" t="s">
        <v>19</v>
      </c>
      <c r="D94" s="63">
        <v>0.1</v>
      </c>
      <c r="E94" s="63">
        <v>1</v>
      </c>
      <c r="F94" s="63">
        <v>0.1</v>
      </c>
      <c r="G94" s="63" t="s">
        <v>16</v>
      </c>
      <c r="H94" s="63" t="s">
        <v>15</v>
      </c>
      <c r="I94" s="63">
        <v>0.01</v>
      </c>
      <c r="J94" s="63">
        <v>2</v>
      </c>
      <c r="K94" s="63" t="s">
        <v>908</v>
      </c>
      <c r="L94" s="63">
        <v>57736</v>
      </c>
      <c r="M94" s="63">
        <v>14.372999999999999</v>
      </c>
      <c r="N94" s="63">
        <v>57736</v>
      </c>
      <c r="O94" s="63">
        <v>14.266</v>
      </c>
    </row>
    <row r="95" spans="2:15" x14ac:dyDescent="0.25">
      <c r="B95" s="63" t="s">
        <v>923</v>
      </c>
      <c r="C95" s="63" t="s">
        <v>19</v>
      </c>
      <c r="D95" s="63">
        <v>0.1</v>
      </c>
      <c r="E95" s="63">
        <v>1</v>
      </c>
      <c r="F95" s="63">
        <v>1.0000000000000001E-5</v>
      </c>
      <c r="G95" s="63" t="s">
        <v>16</v>
      </c>
      <c r="H95" s="63" t="s">
        <v>15</v>
      </c>
      <c r="I95" s="63">
        <v>2</v>
      </c>
      <c r="J95" s="63">
        <v>20</v>
      </c>
      <c r="K95" s="63" t="s">
        <v>908</v>
      </c>
      <c r="L95" s="63">
        <v>860</v>
      </c>
      <c r="M95" s="63">
        <v>1700</v>
      </c>
      <c r="N95" s="63">
        <v>809.52</v>
      </c>
      <c r="O95" s="63">
        <v>1743.9</v>
      </c>
    </row>
    <row r="96" spans="2:15" x14ac:dyDescent="0.25">
      <c r="B96" s="63" t="s">
        <v>924</v>
      </c>
      <c r="C96" s="63" t="s">
        <v>19</v>
      </c>
      <c r="D96" s="63">
        <v>0.1</v>
      </c>
      <c r="E96" s="63">
        <v>1</v>
      </c>
      <c r="F96" s="63">
        <v>1E-4</v>
      </c>
      <c r="G96" s="63" t="s">
        <v>16</v>
      </c>
      <c r="H96" s="63" t="s">
        <v>15</v>
      </c>
      <c r="I96" s="63">
        <v>2</v>
      </c>
      <c r="J96" s="63">
        <v>20</v>
      </c>
      <c r="K96" s="63" t="s">
        <v>908</v>
      </c>
      <c r="L96" s="63">
        <v>860</v>
      </c>
      <c r="M96" s="63">
        <v>1742.8</v>
      </c>
      <c r="N96" s="63">
        <v>811.28</v>
      </c>
      <c r="O96" s="63">
        <v>1742.8</v>
      </c>
    </row>
    <row r="97" spans="2:15" x14ac:dyDescent="0.25">
      <c r="B97" s="63" t="s">
        <v>925</v>
      </c>
      <c r="C97" s="63" t="s">
        <v>19</v>
      </c>
      <c r="D97" s="63">
        <v>0.1</v>
      </c>
      <c r="E97" s="63">
        <v>1</v>
      </c>
      <c r="F97" s="63">
        <v>1E-3</v>
      </c>
      <c r="G97" s="63" t="s">
        <v>16</v>
      </c>
      <c r="H97" s="63" t="s">
        <v>15</v>
      </c>
      <c r="I97" s="63">
        <v>2</v>
      </c>
      <c r="J97" s="63">
        <v>20</v>
      </c>
      <c r="K97" s="63" t="s">
        <v>908</v>
      </c>
      <c r="L97" s="63">
        <v>977</v>
      </c>
      <c r="M97" s="63">
        <v>1641.4</v>
      </c>
      <c r="N97" s="63">
        <v>976.68</v>
      </c>
      <c r="O97" s="63">
        <v>1641.2</v>
      </c>
    </row>
    <row r="98" spans="2:15" x14ac:dyDescent="0.25">
      <c r="B98" s="63" t="s">
        <v>926</v>
      </c>
      <c r="C98" s="63" t="s">
        <v>19</v>
      </c>
      <c r="D98" s="63">
        <v>0.1</v>
      </c>
      <c r="E98" s="63">
        <v>1</v>
      </c>
      <c r="F98" s="63">
        <v>0.01</v>
      </c>
      <c r="G98" s="63" t="s">
        <v>16</v>
      </c>
      <c r="H98" s="63" t="s">
        <v>15</v>
      </c>
      <c r="I98" s="63">
        <v>2</v>
      </c>
      <c r="J98" s="63">
        <v>20</v>
      </c>
      <c r="K98" s="63" t="s">
        <v>908</v>
      </c>
      <c r="L98" s="63">
        <v>5806.3</v>
      </c>
      <c r="M98" s="63">
        <v>507.46</v>
      </c>
      <c r="N98" s="63">
        <v>5806.1</v>
      </c>
      <c r="O98" s="63">
        <v>506.9</v>
      </c>
    </row>
    <row r="99" spans="2:15" x14ac:dyDescent="0.25">
      <c r="B99" s="63" t="s">
        <v>927</v>
      </c>
      <c r="C99" s="63" t="s">
        <v>19</v>
      </c>
      <c r="D99" s="63">
        <v>0.1</v>
      </c>
      <c r="E99" s="63">
        <v>1</v>
      </c>
      <c r="F99" s="63">
        <v>0.1</v>
      </c>
      <c r="G99" s="63" t="s">
        <v>16</v>
      </c>
      <c r="H99" s="63" t="s">
        <v>15</v>
      </c>
      <c r="I99" s="63">
        <v>2</v>
      </c>
      <c r="J99" s="63">
        <v>20</v>
      </c>
      <c r="K99" s="63" t="s">
        <v>908</v>
      </c>
      <c r="L99" s="63">
        <v>57739</v>
      </c>
      <c r="M99" s="63">
        <v>53.646999999999998</v>
      </c>
      <c r="N99" s="63">
        <v>57739</v>
      </c>
      <c r="O99" s="63">
        <v>53.393999999999998</v>
      </c>
    </row>
    <row r="100" spans="2:15" x14ac:dyDescent="0.25">
      <c r="B100" s="63" t="s">
        <v>928</v>
      </c>
      <c r="C100" s="63" t="s">
        <v>19</v>
      </c>
      <c r="D100" s="63">
        <v>1</v>
      </c>
      <c r="E100" s="63">
        <v>10</v>
      </c>
      <c r="F100" s="63">
        <v>1E-4</v>
      </c>
      <c r="G100" s="63" t="s">
        <v>16</v>
      </c>
      <c r="H100" s="63" t="s">
        <v>14</v>
      </c>
      <c r="I100" s="63">
        <v>0.01</v>
      </c>
      <c r="J100" s="63">
        <v>2</v>
      </c>
      <c r="K100" s="63" t="s">
        <v>908</v>
      </c>
      <c r="L100" s="63">
        <v>4</v>
      </c>
      <c r="M100" s="63">
        <v>0.94</v>
      </c>
      <c r="N100" s="63">
        <v>3.8940000000000001</v>
      </c>
      <c r="O100" s="63">
        <v>0.94247000000000003</v>
      </c>
    </row>
    <row r="101" spans="2:15" x14ac:dyDescent="0.25">
      <c r="B101" s="63" t="s">
        <v>929</v>
      </c>
      <c r="C101" s="63" t="s">
        <v>19</v>
      </c>
      <c r="D101" s="63">
        <v>1</v>
      </c>
      <c r="E101" s="63">
        <v>10</v>
      </c>
      <c r="F101" s="63">
        <v>1E-3</v>
      </c>
      <c r="G101" s="63" t="s">
        <v>16</v>
      </c>
      <c r="H101" s="63" t="s">
        <v>14</v>
      </c>
      <c r="I101" s="63">
        <v>0.01</v>
      </c>
      <c r="J101" s="63">
        <v>2</v>
      </c>
      <c r="K101" s="63" t="s">
        <v>908</v>
      </c>
      <c r="L101" s="63">
        <v>4</v>
      </c>
      <c r="M101" s="63">
        <v>0.94</v>
      </c>
      <c r="N101" s="63">
        <v>3.9280000000000004</v>
      </c>
      <c r="O101" s="63">
        <v>0.93981999999999999</v>
      </c>
    </row>
    <row r="102" spans="2:15" x14ac:dyDescent="0.25">
      <c r="B102" s="63" t="s">
        <v>930</v>
      </c>
      <c r="C102" s="63" t="s">
        <v>19</v>
      </c>
      <c r="D102" s="63">
        <v>1</v>
      </c>
      <c r="E102" s="63">
        <v>10</v>
      </c>
      <c r="F102" s="63">
        <v>0.01</v>
      </c>
      <c r="G102" s="63" t="s">
        <v>16</v>
      </c>
      <c r="H102" s="63" t="s">
        <v>14</v>
      </c>
      <c r="I102" s="63">
        <v>0.01</v>
      </c>
      <c r="J102" s="63">
        <v>2</v>
      </c>
      <c r="K102" s="63" t="s">
        <v>908</v>
      </c>
      <c r="L102" s="63">
        <v>6.6042999999999994</v>
      </c>
      <c r="M102" s="63">
        <v>0.76595999999999997</v>
      </c>
      <c r="N102" s="63">
        <v>6.6015999999999995</v>
      </c>
      <c r="O102" s="63">
        <v>0.76512999999999998</v>
      </c>
    </row>
    <row r="103" spans="2:15" x14ac:dyDescent="0.25">
      <c r="B103" s="63" t="s">
        <v>931</v>
      </c>
      <c r="C103" s="63" t="s">
        <v>19</v>
      </c>
      <c r="D103" s="63">
        <v>1</v>
      </c>
      <c r="E103" s="63">
        <v>10</v>
      </c>
      <c r="F103" s="63">
        <v>0.1</v>
      </c>
      <c r="G103" s="63" t="s">
        <v>16</v>
      </c>
      <c r="H103" s="63" t="s">
        <v>14</v>
      </c>
      <c r="I103" s="63">
        <v>0.01</v>
      </c>
      <c r="J103" s="63">
        <v>2</v>
      </c>
      <c r="K103" s="63" t="s">
        <v>908</v>
      </c>
      <c r="L103" s="63">
        <v>57.769999999999996</v>
      </c>
      <c r="M103" s="63">
        <v>0.14158000000000001</v>
      </c>
      <c r="N103" s="63">
        <v>57.769999999999996</v>
      </c>
      <c r="O103" s="63">
        <v>0.14061000000000001</v>
      </c>
    </row>
    <row r="104" spans="2:15" x14ac:dyDescent="0.25">
      <c r="B104" s="63" t="s">
        <v>932</v>
      </c>
      <c r="C104" s="63" t="s">
        <v>19</v>
      </c>
      <c r="D104" s="63">
        <v>1</v>
      </c>
      <c r="E104" s="63">
        <v>10</v>
      </c>
      <c r="F104" s="63">
        <v>1</v>
      </c>
      <c r="G104" s="63" t="s">
        <v>16</v>
      </c>
      <c r="H104" s="63" t="s">
        <v>14</v>
      </c>
      <c r="I104" s="63">
        <v>0.01</v>
      </c>
      <c r="J104" s="63">
        <v>2</v>
      </c>
      <c r="K104" s="63" t="s">
        <v>908</v>
      </c>
      <c r="L104" s="63">
        <v>577.36</v>
      </c>
      <c r="M104" s="63">
        <v>1.4652999999999999E-2</v>
      </c>
      <c r="N104" s="63">
        <v>577.36</v>
      </c>
      <c r="O104" s="63">
        <v>1.4256E-2</v>
      </c>
    </row>
    <row r="105" spans="2:15" x14ac:dyDescent="0.25">
      <c r="B105" s="63" t="s">
        <v>933</v>
      </c>
      <c r="C105" s="63" t="s">
        <v>19</v>
      </c>
      <c r="D105" s="63">
        <v>1</v>
      </c>
      <c r="E105" s="63">
        <v>10</v>
      </c>
      <c r="F105" s="63">
        <v>1E-4</v>
      </c>
      <c r="G105" s="63" t="s">
        <v>16</v>
      </c>
      <c r="H105" s="63" t="s">
        <v>14</v>
      </c>
      <c r="I105" s="63">
        <v>2</v>
      </c>
      <c r="J105" s="63">
        <v>20</v>
      </c>
      <c r="K105" s="63" t="s">
        <v>908</v>
      </c>
      <c r="L105" s="63">
        <v>7.6</v>
      </c>
      <c r="M105" s="63">
        <v>2.5</v>
      </c>
      <c r="N105" s="63">
        <v>7.5377000000000001</v>
      </c>
      <c r="O105" s="63">
        <v>2.4794</v>
      </c>
    </row>
    <row r="106" spans="2:15" x14ac:dyDescent="0.25">
      <c r="B106" s="63" t="s">
        <v>934</v>
      </c>
      <c r="C106" s="63" t="s">
        <v>19</v>
      </c>
      <c r="D106" s="63">
        <v>1</v>
      </c>
      <c r="E106" s="63">
        <v>10</v>
      </c>
      <c r="F106" s="63">
        <v>1E-3</v>
      </c>
      <c r="G106" s="63" t="s">
        <v>16</v>
      </c>
      <c r="H106" s="63" t="s">
        <v>14</v>
      </c>
      <c r="I106" s="63">
        <v>2</v>
      </c>
      <c r="J106" s="63">
        <v>20</v>
      </c>
      <c r="K106" s="63" t="s">
        <v>908</v>
      </c>
      <c r="L106" s="63">
        <v>7.6</v>
      </c>
      <c r="M106" s="63">
        <v>2.4780000000000002</v>
      </c>
      <c r="N106" s="63">
        <v>7.5552999999999999</v>
      </c>
      <c r="O106" s="63">
        <v>2.4782000000000002</v>
      </c>
    </row>
    <row r="107" spans="2:15" x14ac:dyDescent="0.25">
      <c r="B107" s="63" t="s">
        <v>935</v>
      </c>
      <c r="C107" s="63" t="s">
        <v>19</v>
      </c>
      <c r="D107" s="63">
        <v>1</v>
      </c>
      <c r="E107" s="63">
        <v>10</v>
      </c>
      <c r="F107" s="63">
        <v>0.01</v>
      </c>
      <c r="G107" s="63" t="s">
        <v>16</v>
      </c>
      <c r="H107" s="63" t="s">
        <v>14</v>
      </c>
      <c r="I107" s="63">
        <v>2</v>
      </c>
      <c r="J107" s="63">
        <v>20</v>
      </c>
      <c r="K107" s="63" t="s">
        <v>908</v>
      </c>
      <c r="L107" s="63">
        <v>9.2105999999999995</v>
      </c>
      <c r="M107" s="63">
        <v>2.3643000000000001</v>
      </c>
      <c r="N107" s="63">
        <v>9.1972000000000005</v>
      </c>
      <c r="O107" s="63">
        <v>2.3645999999999998</v>
      </c>
    </row>
    <row r="108" spans="2:15" x14ac:dyDescent="0.25">
      <c r="B108" s="63" t="s">
        <v>936</v>
      </c>
      <c r="C108" s="63" t="s">
        <v>19</v>
      </c>
      <c r="D108" s="63">
        <v>1</v>
      </c>
      <c r="E108" s="63">
        <v>10</v>
      </c>
      <c r="F108" s="63">
        <v>0.1</v>
      </c>
      <c r="G108" s="63" t="s">
        <v>16</v>
      </c>
      <c r="H108" s="63" t="s">
        <v>14</v>
      </c>
      <c r="I108" s="63">
        <v>2</v>
      </c>
      <c r="J108" s="63">
        <v>20</v>
      </c>
      <c r="K108" s="63" t="s">
        <v>908</v>
      </c>
      <c r="L108" s="63">
        <v>57.765999999999998</v>
      </c>
      <c r="M108" s="63">
        <v>0.84265999999999996</v>
      </c>
      <c r="N108" s="63">
        <v>57.756999999999998</v>
      </c>
      <c r="O108" s="63">
        <v>0.84155000000000002</v>
      </c>
    </row>
    <row r="109" spans="2:15" x14ac:dyDescent="0.25">
      <c r="B109" s="63" t="s">
        <v>937</v>
      </c>
      <c r="C109" s="63" t="s">
        <v>19</v>
      </c>
      <c r="D109" s="63">
        <v>1</v>
      </c>
      <c r="E109" s="63">
        <v>10</v>
      </c>
      <c r="F109" s="63">
        <v>1</v>
      </c>
      <c r="G109" s="63" t="s">
        <v>16</v>
      </c>
      <c r="H109" s="63" t="s">
        <v>14</v>
      </c>
      <c r="I109" s="63">
        <v>2</v>
      </c>
      <c r="J109" s="63">
        <v>20</v>
      </c>
      <c r="K109" s="63" t="s">
        <v>908</v>
      </c>
      <c r="L109" s="63">
        <v>577.35</v>
      </c>
      <c r="M109" s="63">
        <v>9.1421000000000002E-2</v>
      </c>
      <c r="N109" s="63">
        <v>577.35</v>
      </c>
      <c r="O109" s="63">
        <v>9.0855000000000005E-2</v>
      </c>
    </row>
    <row r="110" spans="2:15" x14ac:dyDescent="0.25">
      <c r="B110" s="63" t="s">
        <v>938</v>
      </c>
      <c r="C110" s="63" t="s">
        <v>19</v>
      </c>
      <c r="D110" s="63">
        <v>10</v>
      </c>
      <c r="E110" s="63">
        <v>100</v>
      </c>
      <c r="F110" s="63">
        <v>1E-3</v>
      </c>
      <c r="G110" s="63" t="s">
        <v>16</v>
      </c>
      <c r="H110" s="63" t="s">
        <v>14</v>
      </c>
      <c r="I110" s="63">
        <v>0.04</v>
      </c>
      <c r="J110" s="63">
        <v>1</v>
      </c>
      <c r="K110" s="63" t="s">
        <v>908</v>
      </c>
      <c r="L110" s="63">
        <v>37</v>
      </c>
      <c r="M110" s="63">
        <v>1</v>
      </c>
      <c r="N110" s="63">
        <v>34.646000000000001</v>
      </c>
      <c r="O110" s="63">
        <v>1.0223</v>
      </c>
    </row>
    <row r="111" spans="2:15" x14ac:dyDescent="0.25">
      <c r="B111" s="63" t="s">
        <v>939</v>
      </c>
      <c r="C111" s="63" t="s">
        <v>19</v>
      </c>
      <c r="D111" s="63">
        <v>10</v>
      </c>
      <c r="E111" s="63">
        <v>100</v>
      </c>
      <c r="F111" s="63">
        <v>0.01</v>
      </c>
      <c r="G111" s="63" t="s">
        <v>16</v>
      </c>
      <c r="H111" s="63" t="s">
        <v>14</v>
      </c>
      <c r="I111" s="63">
        <v>0.04</v>
      </c>
      <c r="J111" s="63">
        <v>1</v>
      </c>
      <c r="K111" s="63" t="s">
        <v>908</v>
      </c>
      <c r="L111" s="63">
        <v>37</v>
      </c>
      <c r="M111" s="63">
        <v>1.0199</v>
      </c>
      <c r="N111" s="63">
        <v>35.037999999999997</v>
      </c>
      <c r="O111" s="63">
        <v>1.0196000000000001</v>
      </c>
    </row>
    <row r="112" spans="2:15" x14ac:dyDescent="0.25">
      <c r="B112" s="63" t="s">
        <v>940</v>
      </c>
      <c r="C112" s="63" t="s">
        <v>19</v>
      </c>
      <c r="D112" s="63">
        <v>10</v>
      </c>
      <c r="E112" s="63">
        <v>100</v>
      </c>
      <c r="F112" s="63">
        <v>0.1</v>
      </c>
      <c r="G112" s="63" t="s">
        <v>16</v>
      </c>
      <c r="H112" s="63" t="s">
        <v>14</v>
      </c>
      <c r="I112" s="63">
        <v>0.04</v>
      </c>
      <c r="J112" s="63">
        <v>1</v>
      </c>
      <c r="K112" s="63" t="s">
        <v>908</v>
      </c>
      <c r="L112" s="63">
        <v>64.814999999999998</v>
      </c>
      <c r="M112" s="63">
        <v>0.83965999999999996</v>
      </c>
      <c r="N112" s="63">
        <v>64.736000000000004</v>
      </c>
      <c r="O112" s="63">
        <v>0.83818000000000004</v>
      </c>
    </row>
    <row r="113" spans="2:15" x14ac:dyDescent="0.25">
      <c r="B113" s="63" t="s">
        <v>941</v>
      </c>
      <c r="C113" s="63" t="s">
        <v>19</v>
      </c>
      <c r="D113" s="63">
        <v>10</v>
      </c>
      <c r="E113" s="63">
        <v>100</v>
      </c>
      <c r="F113" s="63">
        <v>1</v>
      </c>
      <c r="G113" s="63" t="s">
        <v>16</v>
      </c>
      <c r="H113" s="63" t="s">
        <v>14</v>
      </c>
      <c r="I113" s="63">
        <v>0.04</v>
      </c>
      <c r="J113" s="63">
        <v>1</v>
      </c>
      <c r="K113" s="63" t="s">
        <v>908</v>
      </c>
      <c r="L113" s="63">
        <v>577.54</v>
      </c>
      <c r="M113" s="63">
        <v>0.16047</v>
      </c>
      <c r="N113" s="63">
        <v>577.51</v>
      </c>
      <c r="O113" s="63">
        <v>0.15847</v>
      </c>
    </row>
    <row r="114" spans="2:15" x14ac:dyDescent="0.25">
      <c r="B114" s="63" t="s">
        <v>942</v>
      </c>
      <c r="C114" s="63" t="s">
        <v>19</v>
      </c>
      <c r="D114" s="63">
        <v>10</v>
      </c>
      <c r="E114" s="63">
        <v>100</v>
      </c>
      <c r="F114" s="63">
        <v>10</v>
      </c>
      <c r="G114" s="63" t="s">
        <v>16</v>
      </c>
      <c r="H114" s="63" t="s">
        <v>14</v>
      </c>
      <c r="I114" s="63">
        <v>0.04</v>
      </c>
      <c r="J114" s="63">
        <v>1</v>
      </c>
      <c r="K114" s="63" t="s">
        <v>908</v>
      </c>
      <c r="L114" s="63">
        <v>5773.6</v>
      </c>
      <c r="M114" s="63">
        <v>1.6914999999999999E-2</v>
      </c>
      <c r="N114" s="63">
        <v>5773.6</v>
      </c>
      <c r="O114" s="63">
        <v>1.6088000000000002E-2</v>
      </c>
    </row>
    <row r="115" spans="2:15" x14ac:dyDescent="0.25">
      <c r="B115" s="63" t="s">
        <v>943</v>
      </c>
      <c r="C115" s="63" t="s">
        <v>19</v>
      </c>
      <c r="D115" s="63">
        <v>100</v>
      </c>
      <c r="E115" s="63">
        <v>1020</v>
      </c>
      <c r="F115" s="63">
        <v>0.01</v>
      </c>
      <c r="G115" s="63" t="s">
        <v>16</v>
      </c>
      <c r="H115" s="63" t="s">
        <v>14</v>
      </c>
      <c r="I115" s="63">
        <v>0.04</v>
      </c>
      <c r="J115" s="63">
        <v>1</v>
      </c>
      <c r="K115" s="63" t="s">
        <v>908</v>
      </c>
      <c r="L115" s="63">
        <v>340</v>
      </c>
      <c r="M115" s="63">
        <v>1.3</v>
      </c>
      <c r="N115" s="63">
        <v>333.77</v>
      </c>
      <c r="O115" s="63">
        <v>1.26</v>
      </c>
    </row>
    <row r="116" spans="2:15" x14ac:dyDescent="0.25">
      <c r="B116" s="63" t="s">
        <v>944</v>
      </c>
      <c r="C116" s="63" t="s">
        <v>19</v>
      </c>
      <c r="D116" s="63">
        <v>100</v>
      </c>
      <c r="E116" s="63">
        <v>1020</v>
      </c>
      <c r="F116" s="63">
        <v>0.1</v>
      </c>
      <c r="G116" s="63" t="s">
        <v>16</v>
      </c>
      <c r="H116" s="63" t="s">
        <v>14</v>
      </c>
      <c r="I116" s="63">
        <v>0.04</v>
      </c>
      <c r="J116" s="63">
        <v>1</v>
      </c>
      <c r="K116" s="63" t="s">
        <v>908</v>
      </c>
      <c r="L116" s="63">
        <v>340</v>
      </c>
      <c r="M116" s="63">
        <v>1.2574000000000001</v>
      </c>
      <c r="N116" s="63">
        <v>337.65</v>
      </c>
      <c r="O116" s="63">
        <v>1.2572000000000001</v>
      </c>
    </row>
    <row r="117" spans="2:15" x14ac:dyDescent="0.25">
      <c r="B117" s="63" t="s">
        <v>945</v>
      </c>
      <c r="C117" s="63" t="s">
        <v>19</v>
      </c>
      <c r="D117" s="63">
        <v>100</v>
      </c>
      <c r="E117" s="63">
        <v>1020</v>
      </c>
      <c r="F117" s="63">
        <v>1</v>
      </c>
      <c r="G117" s="63" t="s">
        <v>16</v>
      </c>
      <c r="H117" s="63" t="s">
        <v>14</v>
      </c>
      <c r="I117" s="63">
        <v>0.04</v>
      </c>
      <c r="J117" s="63">
        <v>1</v>
      </c>
      <c r="K117" s="63" t="s">
        <v>908</v>
      </c>
      <c r="L117" s="63">
        <v>632.25</v>
      </c>
      <c r="M117" s="63">
        <v>1.0671999999999999</v>
      </c>
      <c r="N117" s="63">
        <v>631.41</v>
      </c>
      <c r="O117" s="63">
        <v>1.0661</v>
      </c>
    </row>
    <row r="118" spans="2:15" x14ac:dyDescent="0.25">
      <c r="B118" s="63" t="s">
        <v>946</v>
      </c>
      <c r="C118" s="63" t="s">
        <v>19</v>
      </c>
      <c r="D118" s="63">
        <v>100</v>
      </c>
      <c r="E118" s="63">
        <v>1020</v>
      </c>
      <c r="F118" s="63">
        <v>10</v>
      </c>
      <c r="G118" s="63" t="s">
        <v>16</v>
      </c>
      <c r="H118" s="63" t="s">
        <v>14</v>
      </c>
      <c r="I118" s="63">
        <v>0.04</v>
      </c>
      <c r="J118" s="63">
        <v>1</v>
      </c>
      <c r="K118" s="63" t="s">
        <v>908</v>
      </c>
      <c r="L118" s="63">
        <v>5769.9000000000005</v>
      </c>
      <c r="M118" s="63">
        <v>0.22412000000000001</v>
      </c>
      <c r="N118" s="63">
        <v>5769.6</v>
      </c>
      <c r="O118" s="63">
        <v>0.22220000000000001</v>
      </c>
    </row>
    <row r="119" spans="2:15" x14ac:dyDescent="0.25">
      <c r="B119" s="63" t="s">
        <v>947</v>
      </c>
      <c r="C119" s="63" t="s">
        <v>19</v>
      </c>
      <c r="D119" s="63">
        <v>100</v>
      </c>
      <c r="E119" s="63">
        <v>1020</v>
      </c>
      <c r="F119" s="63">
        <v>100</v>
      </c>
      <c r="G119" s="63" t="s">
        <v>16</v>
      </c>
      <c r="H119" s="63" t="s">
        <v>14</v>
      </c>
      <c r="I119" s="63">
        <v>0.04</v>
      </c>
      <c r="J119" s="63">
        <v>1</v>
      </c>
      <c r="K119" s="63" t="s">
        <v>908</v>
      </c>
      <c r="L119" s="63">
        <v>57735</v>
      </c>
      <c r="M119" s="63">
        <v>2.3487000000000001E-2</v>
      </c>
      <c r="N119" s="63">
        <v>57735</v>
      </c>
      <c r="O119" s="63">
        <v>2.2679000000000001E-2</v>
      </c>
    </row>
    <row r="120" spans="2:15" x14ac:dyDescent="0.25">
      <c r="B120" s="63" t="s">
        <v>948</v>
      </c>
      <c r="C120" s="63" t="s">
        <v>103</v>
      </c>
      <c r="D120" s="63">
        <v>1.0000000000000001E-5</v>
      </c>
      <c r="E120" s="63">
        <v>1.0399999999999999E-4</v>
      </c>
      <c r="F120" s="63">
        <v>1.0000000000000001E-9</v>
      </c>
      <c r="G120" s="63" t="s">
        <v>24</v>
      </c>
      <c r="H120" s="63" t="s">
        <v>22</v>
      </c>
      <c r="I120" s="63">
        <v>0.01</v>
      </c>
      <c r="J120" s="63">
        <v>2</v>
      </c>
      <c r="K120" s="63" t="s">
        <v>908</v>
      </c>
      <c r="L120" s="63">
        <v>0.48</v>
      </c>
      <c r="M120" s="63">
        <v>1100</v>
      </c>
      <c r="N120" s="63">
        <v>0.46872999999999998</v>
      </c>
      <c r="O120" s="63">
        <v>1141.5</v>
      </c>
    </row>
    <row r="121" spans="2:15" x14ac:dyDescent="0.25">
      <c r="B121" s="63" t="s">
        <v>949</v>
      </c>
      <c r="C121" s="63" t="s">
        <v>103</v>
      </c>
      <c r="D121" s="63">
        <v>1.0000000000000001E-5</v>
      </c>
      <c r="E121" s="63">
        <v>1.0399999999999999E-4</v>
      </c>
      <c r="F121" s="63">
        <v>1E-8</v>
      </c>
      <c r="G121" s="63" t="s">
        <v>24</v>
      </c>
      <c r="H121" s="63" t="s">
        <v>22</v>
      </c>
      <c r="I121" s="63">
        <v>0.01</v>
      </c>
      <c r="J121" s="63">
        <v>2</v>
      </c>
      <c r="K121" s="63" t="s">
        <v>908</v>
      </c>
      <c r="L121" s="63">
        <v>0.48</v>
      </c>
      <c r="M121" s="63">
        <v>1141.5999999999999</v>
      </c>
      <c r="N121" s="63">
        <v>0.46876000000000001</v>
      </c>
      <c r="O121" s="63">
        <v>1141.5</v>
      </c>
    </row>
    <row r="122" spans="2:15" x14ac:dyDescent="0.25">
      <c r="B122" s="63" t="s">
        <v>950</v>
      </c>
      <c r="C122" s="63" t="s">
        <v>103</v>
      </c>
      <c r="D122" s="63">
        <v>1.0000000000000001E-5</v>
      </c>
      <c r="E122" s="63">
        <v>1.0399999999999999E-4</v>
      </c>
      <c r="F122" s="63">
        <v>9.9999999999999995E-8</v>
      </c>
      <c r="G122" s="63" t="s">
        <v>24</v>
      </c>
      <c r="H122" s="63" t="s">
        <v>22</v>
      </c>
      <c r="I122" s="63">
        <v>0.01</v>
      </c>
      <c r="J122" s="63">
        <v>2</v>
      </c>
      <c r="K122" s="63" t="s">
        <v>908</v>
      </c>
      <c r="L122" s="63">
        <v>0.48</v>
      </c>
      <c r="M122" s="63">
        <v>1135.5999999999999</v>
      </c>
      <c r="N122" s="63">
        <v>0.47225</v>
      </c>
      <c r="O122" s="63">
        <v>1135.0999999999999</v>
      </c>
    </row>
    <row r="123" spans="2:15" x14ac:dyDescent="0.25">
      <c r="B123" s="63" t="s">
        <v>951</v>
      </c>
      <c r="C123" s="63" t="s">
        <v>103</v>
      </c>
      <c r="D123" s="63">
        <v>1.0000000000000001E-5</v>
      </c>
      <c r="E123" s="63">
        <v>1.0399999999999999E-4</v>
      </c>
      <c r="F123" s="63">
        <v>9.9999999999999995E-7</v>
      </c>
      <c r="G123" s="63" t="s">
        <v>24</v>
      </c>
      <c r="H123" s="63" t="s">
        <v>22</v>
      </c>
      <c r="I123" s="63">
        <v>0.01</v>
      </c>
      <c r="J123" s="63">
        <v>2</v>
      </c>
      <c r="K123" s="63" t="s">
        <v>908</v>
      </c>
      <c r="L123" s="63">
        <v>0.74375999999999998</v>
      </c>
      <c r="M123" s="63">
        <v>795.24</v>
      </c>
      <c r="N123" s="63">
        <v>0.74373</v>
      </c>
      <c r="O123" s="63">
        <v>793.72</v>
      </c>
    </row>
    <row r="124" spans="2:15" x14ac:dyDescent="0.25">
      <c r="B124" s="63" t="s">
        <v>952</v>
      </c>
      <c r="C124" s="63" t="s">
        <v>103</v>
      </c>
      <c r="D124" s="63">
        <v>1.0000000000000001E-5</v>
      </c>
      <c r="E124" s="63">
        <v>1.0399999999999999E-4</v>
      </c>
      <c r="F124" s="63">
        <v>1.0000000000000001E-5</v>
      </c>
      <c r="G124" s="63" t="s">
        <v>24</v>
      </c>
      <c r="H124" s="63" t="s">
        <v>22</v>
      </c>
      <c r="I124" s="63">
        <v>0.01</v>
      </c>
      <c r="J124" s="63">
        <v>2</v>
      </c>
      <c r="K124" s="63" t="s">
        <v>908</v>
      </c>
      <c r="L124" s="63">
        <v>5.8094000000000001</v>
      </c>
      <c r="M124" s="63">
        <v>385.98</v>
      </c>
      <c r="N124" s="63">
        <v>5.8094000000000001</v>
      </c>
      <c r="O124" s="63">
        <v>385.1</v>
      </c>
    </row>
    <row r="125" spans="2:15" x14ac:dyDescent="0.25">
      <c r="B125" s="63" t="s">
        <v>953</v>
      </c>
      <c r="C125" s="63" t="s">
        <v>103</v>
      </c>
      <c r="D125" s="63">
        <v>1E-4</v>
      </c>
      <c r="E125" s="63">
        <v>1.0399999999999999E-3</v>
      </c>
      <c r="F125" s="63">
        <v>1E-8</v>
      </c>
      <c r="G125" s="63" t="s">
        <v>24</v>
      </c>
      <c r="H125" s="63" t="s">
        <v>22</v>
      </c>
      <c r="I125" s="63">
        <v>0.01</v>
      </c>
      <c r="J125" s="63">
        <v>2</v>
      </c>
      <c r="K125" s="63" t="s">
        <v>908</v>
      </c>
      <c r="L125" s="63">
        <v>0.94000000000000006</v>
      </c>
      <c r="M125" s="63">
        <v>1600</v>
      </c>
      <c r="N125" s="63">
        <v>0.90593999999999997</v>
      </c>
      <c r="O125" s="63">
        <v>1629.7</v>
      </c>
    </row>
    <row r="126" spans="2:15" x14ac:dyDescent="0.25">
      <c r="B126" s="63" t="s">
        <v>954</v>
      </c>
      <c r="C126" s="63" t="s">
        <v>103</v>
      </c>
      <c r="D126" s="63">
        <v>1E-4</v>
      </c>
      <c r="E126" s="63">
        <v>1.0399999999999999E-3</v>
      </c>
      <c r="F126" s="63">
        <v>9.9999999999999995E-8</v>
      </c>
      <c r="G126" s="63" t="s">
        <v>24</v>
      </c>
      <c r="H126" s="63" t="s">
        <v>22</v>
      </c>
      <c r="I126" s="63">
        <v>0.01</v>
      </c>
      <c r="J126" s="63">
        <v>2</v>
      </c>
      <c r="K126" s="63" t="s">
        <v>908</v>
      </c>
      <c r="L126" s="63">
        <v>0.94000000000000006</v>
      </c>
      <c r="M126" s="63">
        <v>1628.9</v>
      </c>
      <c r="N126" s="63">
        <v>0.90759999999999996</v>
      </c>
      <c r="O126" s="63">
        <v>1628.7</v>
      </c>
    </row>
    <row r="127" spans="2:15" x14ac:dyDescent="0.25">
      <c r="B127" s="63" t="s">
        <v>955</v>
      </c>
      <c r="C127" s="63" t="s">
        <v>103</v>
      </c>
      <c r="D127" s="63">
        <v>1E-4</v>
      </c>
      <c r="E127" s="63">
        <v>1.0399999999999999E-3</v>
      </c>
      <c r="F127" s="63">
        <v>9.9999999999999995E-7</v>
      </c>
      <c r="G127" s="63" t="s">
        <v>24</v>
      </c>
      <c r="H127" s="63" t="s">
        <v>22</v>
      </c>
      <c r="I127" s="63">
        <v>0.01</v>
      </c>
      <c r="J127" s="63">
        <v>2</v>
      </c>
      <c r="K127" s="63" t="s">
        <v>908</v>
      </c>
      <c r="L127" s="63">
        <v>1.0610999999999999</v>
      </c>
      <c r="M127" s="63">
        <v>1543.3</v>
      </c>
      <c r="N127" s="63">
        <v>1.0607</v>
      </c>
      <c r="O127" s="63">
        <v>1542.4</v>
      </c>
    </row>
    <row r="128" spans="2:15" x14ac:dyDescent="0.25">
      <c r="B128" s="63" t="s">
        <v>956</v>
      </c>
      <c r="C128" s="63" t="s">
        <v>103</v>
      </c>
      <c r="D128" s="63">
        <v>1E-4</v>
      </c>
      <c r="E128" s="63">
        <v>1.0399999999999999E-3</v>
      </c>
      <c r="F128" s="63">
        <v>1.0000000000000001E-5</v>
      </c>
      <c r="G128" s="63" t="s">
        <v>24</v>
      </c>
      <c r="H128" s="63" t="s">
        <v>22</v>
      </c>
      <c r="I128" s="63">
        <v>0.01</v>
      </c>
      <c r="J128" s="63">
        <v>2</v>
      </c>
      <c r="K128" s="63" t="s">
        <v>908</v>
      </c>
      <c r="L128" s="63">
        <v>5.8202999999999996</v>
      </c>
      <c r="M128" s="63">
        <v>517.70000000000005</v>
      </c>
      <c r="N128" s="63">
        <v>5.8201000000000001</v>
      </c>
      <c r="O128" s="63">
        <v>515.72</v>
      </c>
    </row>
    <row r="129" spans="2:15" x14ac:dyDescent="0.25">
      <c r="B129" s="63" t="s">
        <v>957</v>
      </c>
      <c r="C129" s="63" t="s">
        <v>103</v>
      </c>
      <c r="D129" s="63">
        <v>1E-4</v>
      </c>
      <c r="E129" s="63">
        <v>1.0399999999999999E-3</v>
      </c>
      <c r="F129" s="63">
        <v>1E-4</v>
      </c>
      <c r="G129" s="63" t="s">
        <v>24</v>
      </c>
      <c r="H129" s="63" t="s">
        <v>22</v>
      </c>
      <c r="I129" s="63">
        <v>0.01</v>
      </c>
      <c r="J129" s="63">
        <v>2</v>
      </c>
      <c r="K129" s="63" t="s">
        <v>908</v>
      </c>
      <c r="L129" s="63">
        <v>57.906999999999996</v>
      </c>
      <c r="M129" s="63">
        <v>333.82</v>
      </c>
      <c r="N129" s="63">
        <v>57.906999999999996</v>
      </c>
      <c r="O129" s="63">
        <v>332.93</v>
      </c>
    </row>
    <row r="130" spans="2:15" x14ac:dyDescent="0.25">
      <c r="B130" s="63" t="s">
        <v>958</v>
      </c>
      <c r="C130" s="63" t="s">
        <v>103</v>
      </c>
      <c r="D130" s="63">
        <v>1E-3</v>
      </c>
      <c r="E130" s="63">
        <v>1.04E-2</v>
      </c>
      <c r="F130" s="63">
        <v>9.9999999999999995E-8</v>
      </c>
      <c r="G130" s="63" t="s">
        <v>24</v>
      </c>
      <c r="H130" s="63" t="s">
        <v>22</v>
      </c>
      <c r="I130" s="63">
        <v>0.01</v>
      </c>
      <c r="J130" s="63">
        <v>2</v>
      </c>
      <c r="K130" s="63" t="s">
        <v>908</v>
      </c>
      <c r="L130" s="63">
        <v>9.5</v>
      </c>
      <c r="M130" s="63">
        <v>1300</v>
      </c>
      <c r="N130" s="63">
        <v>9.452</v>
      </c>
      <c r="O130" s="63">
        <v>1260.9000000000001</v>
      </c>
    </row>
    <row r="131" spans="2:15" x14ac:dyDescent="0.25">
      <c r="B131" s="63" t="s">
        <v>959</v>
      </c>
      <c r="C131" s="63" t="s">
        <v>103</v>
      </c>
      <c r="D131" s="63">
        <v>1E-3</v>
      </c>
      <c r="E131" s="63">
        <v>1.04E-2</v>
      </c>
      <c r="F131" s="63">
        <v>9.9999999999999995E-7</v>
      </c>
      <c r="G131" s="63" t="s">
        <v>24</v>
      </c>
      <c r="H131" s="63" t="s">
        <v>22</v>
      </c>
      <c r="I131" s="63">
        <v>0.01</v>
      </c>
      <c r="J131" s="63">
        <v>2</v>
      </c>
      <c r="K131" s="63" t="s">
        <v>908</v>
      </c>
      <c r="L131" s="63">
        <v>9.5</v>
      </c>
      <c r="M131" s="63">
        <v>1260.3</v>
      </c>
      <c r="N131" s="63">
        <v>9.468399999999999</v>
      </c>
      <c r="O131" s="63">
        <v>1260</v>
      </c>
    </row>
    <row r="132" spans="2:15" x14ac:dyDescent="0.25">
      <c r="B132" s="63" t="s">
        <v>960</v>
      </c>
      <c r="C132" s="63" t="s">
        <v>103</v>
      </c>
      <c r="D132" s="63">
        <v>1E-3</v>
      </c>
      <c r="E132" s="63">
        <v>1.04E-2</v>
      </c>
      <c r="F132" s="63">
        <v>1.0000000000000001E-5</v>
      </c>
      <c r="G132" s="63" t="s">
        <v>24</v>
      </c>
      <c r="H132" s="63" t="s">
        <v>22</v>
      </c>
      <c r="I132" s="63">
        <v>0.01</v>
      </c>
      <c r="J132" s="63">
        <v>2</v>
      </c>
      <c r="K132" s="63" t="s">
        <v>908</v>
      </c>
      <c r="L132" s="63">
        <v>10.991</v>
      </c>
      <c r="M132" s="63">
        <v>1185</v>
      </c>
      <c r="N132" s="63">
        <v>10.985999999999999</v>
      </c>
      <c r="O132" s="63">
        <v>1183.9000000000001</v>
      </c>
    </row>
    <row r="133" spans="2:15" x14ac:dyDescent="0.25">
      <c r="B133" s="63" t="s">
        <v>961</v>
      </c>
      <c r="C133" s="63" t="s">
        <v>103</v>
      </c>
      <c r="D133" s="63">
        <v>1E-3</v>
      </c>
      <c r="E133" s="63">
        <v>1.04E-2</v>
      </c>
      <c r="F133" s="63">
        <v>1E-4</v>
      </c>
      <c r="G133" s="63" t="s">
        <v>24</v>
      </c>
      <c r="H133" s="63" t="s">
        <v>22</v>
      </c>
      <c r="I133" s="63">
        <v>0.01</v>
      </c>
      <c r="J133" s="63">
        <v>2</v>
      </c>
      <c r="K133" s="63" t="s">
        <v>908</v>
      </c>
      <c r="L133" s="63">
        <v>58.348999999999997</v>
      </c>
      <c r="M133" s="63">
        <v>375.87</v>
      </c>
      <c r="N133" s="63">
        <v>58.346999999999994</v>
      </c>
      <c r="O133" s="63">
        <v>373.83</v>
      </c>
    </row>
    <row r="134" spans="2:15" x14ac:dyDescent="0.25">
      <c r="B134" s="63" t="s">
        <v>962</v>
      </c>
      <c r="C134" s="63" t="s">
        <v>103</v>
      </c>
      <c r="D134" s="63">
        <v>1E-3</v>
      </c>
      <c r="E134" s="63">
        <v>1.04E-2</v>
      </c>
      <c r="F134" s="63">
        <v>1E-3</v>
      </c>
      <c r="G134" s="63" t="s">
        <v>24</v>
      </c>
      <c r="H134" s="63" t="s">
        <v>22</v>
      </c>
      <c r="I134" s="63">
        <v>0.01</v>
      </c>
      <c r="J134" s="63">
        <v>2</v>
      </c>
      <c r="K134" s="63" t="s">
        <v>908</v>
      </c>
      <c r="L134" s="63">
        <v>579.11</v>
      </c>
      <c r="M134" s="63">
        <v>318.45</v>
      </c>
      <c r="N134" s="63">
        <v>579.11</v>
      </c>
      <c r="O134" s="63">
        <v>317.56</v>
      </c>
    </row>
    <row r="135" spans="2:15" x14ac:dyDescent="0.25">
      <c r="B135" s="63" t="s">
        <v>963</v>
      </c>
      <c r="C135" s="63" t="s">
        <v>103</v>
      </c>
      <c r="D135" s="63">
        <v>0.01</v>
      </c>
      <c r="E135" s="63">
        <v>0.104</v>
      </c>
      <c r="F135" s="63">
        <v>9.9999999999999995E-7</v>
      </c>
      <c r="G135" s="63" t="s">
        <v>24</v>
      </c>
      <c r="H135" s="63" t="s">
        <v>22</v>
      </c>
      <c r="I135" s="63">
        <v>0.01</v>
      </c>
      <c r="J135" s="63">
        <v>2</v>
      </c>
      <c r="K135" s="63" t="s">
        <v>908</v>
      </c>
      <c r="L135" s="63">
        <v>110</v>
      </c>
      <c r="M135" s="63">
        <v>1200</v>
      </c>
      <c r="N135" s="63">
        <v>100.86</v>
      </c>
      <c r="O135" s="63">
        <v>1199.9000000000001</v>
      </c>
    </row>
    <row r="136" spans="2:15" x14ac:dyDescent="0.25">
      <c r="B136" s="63" t="s">
        <v>964</v>
      </c>
      <c r="C136" s="63" t="s">
        <v>103</v>
      </c>
      <c r="D136" s="63">
        <v>0.01</v>
      </c>
      <c r="E136" s="63">
        <v>0.104</v>
      </c>
      <c r="F136" s="63">
        <v>1.0000000000000001E-5</v>
      </c>
      <c r="G136" s="63" t="s">
        <v>24</v>
      </c>
      <c r="H136" s="63" t="s">
        <v>22</v>
      </c>
      <c r="I136" s="63">
        <v>0.01</v>
      </c>
      <c r="J136" s="63">
        <v>2</v>
      </c>
      <c r="K136" s="63" t="s">
        <v>908</v>
      </c>
      <c r="L136" s="63">
        <v>110</v>
      </c>
      <c r="M136" s="63">
        <v>1199.4000000000001</v>
      </c>
      <c r="N136" s="63">
        <v>101.02000000000001</v>
      </c>
      <c r="O136" s="63">
        <v>1199.2</v>
      </c>
    </row>
    <row r="137" spans="2:15" x14ac:dyDescent="0.25">
      <c r="B137" s="63" t="s">
        <v>965</v>
      </c>
      <c r="C137" s="63" t="s">
        <v>103</v>
      </c>
      <c r="D137" s="63">
        <v>0.01</v>
      </c>
      <c r="E137" s="63">
        <v>0.104</v>
      </c>
      <c r="F137" s="63">
        <v>1E-4</v>
      </c>
      <c r="G137" s="63" t="s">
        <v>24</v>
      </c>
      <c r="H137" s="63" t="s">
        <v>22</v>
      </c>
      <c r="I137" s="63">
        <v>0.01</v>
      </c>
      <c r="J137" s="63">
        <v>2</v>
      </c>
      <c r="K137" s="63" t="s">
        <v>908</v>
      </c>
      <c r="L137" s="63">
        <v>115.51</v>
      </c>
      <c r="M137" s="63">
        <v>1131.0999999999999</v>
      </c>
      <c r="N137" s="63">
        <v>115.47</v>
      </c>
      <c r="O137" s="63">
        <v>1130</v>
      </c>
    </row>
    <row r="138" spans="2:15" x14ac:dyDescent="0.25">
      <c r="B138" s="63" t="s">
        <v>966</v>
      </c>
      <c r="C138" s="63" t="s">
        <v>103</v>
      </c>
      <c r="D138" s="63">
        <v>0.01</v>
      </c>
      <c r="E138" s="63">
        <v>0.104</v>
      </c>
      <c r="F138" s="63">
        <v>1E-3</v>
      </c>
      <c r="G138" s="63" t="s">
        <v>24</v>
      </c>
      <c r="H138" s="63" t="s">
        <v>22</v>
      </c>
      <c r="I138" s="63">
        <v>0.01</v>
      </c>
      <c r="J138" s="63">
        <v>2</v>
      </c>
      <c r="K138" s="63" t="s">
        <v>908</v>
      </c>
      <c r="L138" s="63">
        <v>584.67999999999995</v>
      </c>
      <c r="M138" s="63">
        <v>364.46</v>
      </c>
      <c r="N138" s="63">
        <v>584.66</v>
      </c>
      <c r="O138" s="63">
        <v>362.42</v>
      </c>
    </row>
    <row r="139" spans="2:15" x14ac:dyDescent="0.25">
      <c r="B139" s="63" t="s">
        <v>967</v>
      </c>
      <c r="C139" s="63" t="s">
        <v>103</v>
      </c>
      <c r="D139" s="63">
        <v>0.01</v>
      </c>
      <c r="E139" s="63">
        <v>0.104</v>
      </c>
      <c r="F139" s="63">
        <v>0.01</v>
      </c>
      <c r="G139" s="63" t="s">
        <v>24</v>
      </c>
      <c r="H139" s="63" t="s">
        <v>22</v>
      </c>
      <c r="I139" s="63">
        <v>0.01</v>
      </c>
      <c r="J139" s="63">
        <v>2</v>
      </c>
      <c r="K139" s="63" t="s">
        <v>908</v>
      </c>
      <c r="L139" s="63">
        <v>5791.2000000000007</v>
      </c>
      <c r="M139" s="63">
        <v>317.27999999999997</v>
      </c>
      <c r="N139" s="63">
        <v>5791.2000000000007</v>
      </c>
      <c r="O139" s="63">
        <v>316.39999999999998</v>
      </c>
    </row>
    <row r="140" spans="2:15" x14ac:dyDescent="0.25">
      <c r="B140" s="63" t="s">
        <v>968</v>
      </c>
      <c r="C140" s="63" t="s">
        <v>103</v>
      </c>
      <c r="D140" s="63">
        <v>0.1</v>
      </c>
      <c r="E140" s="63">
        <v>1.04</v>
      </c>
      <c r="F140" s="63">
        <v>1.0000000000000001E-5</v>
      </c>
      <c r="G140" s="63" t="s">
        <v>24</v>
      </c>
      <c r="H140" s="63" t="s">
        <v>23</v>
      </c>
      <c r="I140" s="63">
        <v>0.01</v>
      </c>
      <c r="J140" s="63">
        <v>2</v>
      </c>
      <c r="K140" s="63" t="s">
        <v>908</v>
      </c>
      <c r="L140" s="63">
        <v>1.1000000000000001</v>
      </c>
      <c r="M140" s="63">
        <v>1.2</v>
      </c>
      <c r="N140" s="63">
        <v>1.0001</v>
      </c>
      <c r="O140" s="63">
        <v>1.2081</v>
      </c>
    </row>
    <row r="141" spans="2:15" x14ac:dyDescent="0.25">
      <c r="B141" s="63" t="s">
        <v>969</v>
      </c>
      <c r="C141" s="63" t="s">
        <v>103</v>
      </c>
      <c r="D141" s="63">
        <v>0.1</v>
      </c>
      <c r="E141" s="63">
        <v>1.04</v>
      </c>
      <c r="F141" s="63">
        <v>1E-4</v>
      </c>
      <c r="G141" s="63" t="s">
        <v>24</v>
      </c>
      <c r="H141" s="63" t="s">
        <v>23</v>
      </c>
      <c r="I141" s="63">
        <v>0.01</v>
      </c>
      <c r="J141" s="63">
        <v>2</v>
      </c>
      <c r="K141" s="63" t="s">
        <v>908</v>
      </c>
      <c r="L141" s="63">
        <v>1.1000000000000001</v>
      </c>
      <c r="M141" s="63">
        <v>1.2076</v>
      </c>
      <c r="N141" s="63">
        <v>1.0017</v>
      </c>
      <c r="O141" s="63">
        <v>1.2073</v>
      </c>
    </row>
    <row r="142" spans="2:15" x14ac:dyDescent="0.25">
      <c r="B142" s="63" t="s">
        <v>970</v>
      </c>
      <c r="C142" s="63" t="s">
        <v>103</v>
      </c>
      <c r="D142" s="63">
        <v>0.1</v>
      </c>
      <c r="E142" s="63">
        <v>1.04</v>
      </c>
      <c r="F142" s="63">
        <v>1E-3</v>
      </c>
      <c r="G142" s="63" t="s">
        <v>24</v>
      </c>
      <c r="H142" s="63" t="s">
        <v>23</v>
      </c>
      <c r="I142" s="63">
        <v>0.01</v>
      </c>
      <c r="J142" s="63">
        <v>2</v>
      </c>
      <c r="K142" s="63" t="s">
        <v>908</v>
      </c>
      <c r="L142" s="63">
        <v>1.2169000000000001</v>
      </c>
      <c r="M142" s="63">
        <v>1.1384000000000001</v>
      </c>
      <c r="N142" s="63">
        <v>1.1472</v>
      </c>
      <c r="O142" s="63">
        <v>1.1372</v>
      </c>
    </row>
    <row r="143" spans="2:15" x14ac:dyDescent="0.25">
      <c r="B143" s="63" t="s">
        <v>971</v>
      </c>
      <c r="C143" s="63" t="s">
        <v>103</v>
      </c>
      <c r="D143" s="63">
        <v>0.1</v>
      </c>
      <c r="E143" s="63">
        <v>1.04</v>
      </c>
      <c r="F143" s="63">
        <v>0.01</v>
      </c>
      <c r="G143" s="63" t="s">
        <v>24</v>
      </c>
      <c r="H143" s="63" t="s">
        <v>23</v>
      </c>
      <c r="I143" s="63">
        <v>0.01</v>
      </c>
      <c r="J143" s="63">
        <v>2</v>
      </c>
      <c r="K143" s="63" t="s">
        <v>908</v>
      </c>
      <c r="L143" s="63">
        <v>5.9334999999999996</v>
      </c>
      <c r="M143" s="63">
        <v>0.36602000000000001</v>
      </c>
      <c r="N143" s="63">
        <v>5.8449999999999998</v>
      </c>
      <c r="O143" s="63">
        <v>0.36398000000000003</v>
      </c>
    </row>
    <row r="144" spans="2:15" x14ac:dyDescent="0.25">
      <c r="B144" s="63" t="s">
        <v>972</v>
      </c>
      <c r="C144" s="63" t="s">
        <v>103</v>
      </c>
      <c r="D144" s="63">
        <v>0.1</v>
      </c>
      <c r="E144" s="63">
        <v>1.04</v>
      </c>
      <c r="F144" s="63">
        <v>0.1</v>
      </c>
      <c r="G144" s="63" t="s">
        <v>24</v>
      </c>
      <c r="H144" s="63" t="s">
        <v>23</v>
      </c>
      <c r="I144" s="63">
        <v>0.01</v>
      </c>
      <c r="J144" s="63">
        <v>2</v>
      </c>
      <c r="K144" s="63" t="s">
        <v>908</v>
      </c>
      <c r="L144" s="63">
        <v>57.948999999999998</v>
      </c>
      <c r="M144" s="63">
        <v>0.31744</v>
      </c>
      <c r="N144" s="63">
        <v>57.911999999999999</v>
      </c>
      <c r="O144" s="63">
        <v>0.31656000000000001</v>
      </c>
    </row>
    <row r="145" spans="2:15" x14ac:dyDescent="0.25">
      <c r="B145" s="63" t="s">
        <v>973</v>
      </c>
      <c r="C145" s="63" t="s">
        <v>103</v>
      </c>
      <c r="D145" s="63">
        <v>1</v>
      </c>
      <c r="E145" s="63">
        <v>10.4</v>
      </c>
      <c r="F145" s="63">
        <v>1E-4</v>
      </c>
      <c r="G145" s="63" t="s">
        <v>24</v>
      </c>
      <c r="H145" s="63" t="s">
        <v>23</v>
      </c>
      <c r="I145" s="63">
        <v>0.01</v>
      </c>
      <c r="J145" s="63">
        <v>2</v>
      </c>
      <c r="K145" s="63" t="s">
        <v>908</v>
      </c>
      <c r="L145" s="63">
        <v>20</v>
      </c>
      <c r="M145" s="63">
        <v>1.4</v>
      </c>
      <c r="N145" s="63">
        <v>19.736999999999998</v>
      </c>
      <c r="O145" s="63">
        <v>1.4209000000000001</v>
      </c>
    </row>
    <row r="146" spans="2:15" x14ac:dyDescent="0.25">
      <c r="B146" s="63" t="s">
        <v>974</v>
      </c>
      <c r="C146" s="63" t="s">
        <v>103</v>
      </c>
      <c r="D146" s="63">
        <v>1</v>
      </c>
      <c r="E146" s="63">
        <v>10.4</v>
      </c>
      <c r="F146" s="63">
        <v>1E-3</v>
      </c>
      <c r="G146" s="63" t="s">
        <v>24</v>
      </c>
      <c r="H146" s="63" t="s">
        <v>23</v>
      </c>
      <c r="I146" s="63">
        <v>0.01</v>
      </c>
      <c r="J146" s="63">
        <v>2</v>
      </c>
      <c r="K146" s="63" t="s">
        <v>908</v>
      </c>
      <c r="L146" s="63">
        <v>20</v>
      </c>
      <c r="M146" s="63">
        <v>1.4208000000000001</v>
      </c>
      <c r="N146" s="63">
        <v>19.745000000000001</v>
      </c>
      <c r="O146" s="63">
        <v>1.4206000000000001</v>
      </c>
    </row>
    <row r="147" spans="2:15" x14ac:dyDescent="0.25">
      <c r="B147" s="63" t="s">
        <v>975</v>
      </c>
      <c r="C147" s="63" t="s">
        <v>103</v>
      </c>
      <c r="D147" s="63">
        <v>1</v>
      </c>
      <c r="E147" s="63">
        <v>10.4</v>
      </c>
      <c r="F147" s="63">
        <v>0.01</v>
      </c>
      <c r="G147" s="63" t="s">
        <v>24</v>
      </c>
      <c r="H147" s="63" t="s">
        <v>23</v>
      </c>
      <c r="I147" s="63">
        <v>0.01</v>
      </c>
      <c r="J147" s="63">
        <v>2</v>
      </c>
      <c r="K147" s="63" t="s">
        <v>908</v>
      </c>
      <c r="L147" s="63">
        <v>20.518000000000001</v>
      </c>
      <c r="M147" s="63">
        <v>1.3907</v>
      </c>
      <c r="N147" s="63">
        <v>20.514000000000003</v>
      </c>
      <c r="O147" s="63">
        <v>1.3898999999999999</v>
      </c>
    </row>
    <row r="148" spans="2:15" x14ac:dyDescent="0.25">
      <c r="B148" s="63" t="s">
        <v>976</v>
      </c>
      <c r="C148" s="63" t="s">
        <v>103</v>
      </c>
      <c r="D148" s="63">
        <v>1</v>
      </c>
      <c r="E148" s="63">
        <v>10.4</v>
      </c>
      <c r="F148" s="63">
        <v>0.1</v>
      </c>
      <c r="G148" s="63" t="s">
        <v>24</v>
      </c>
      <c r="H148" s="63" t="s">
        <v>23</v>
      </c>
      <c r="I148" s="63">
        <v>0.01</v>
      </c>
      <c r="J148" s="63">
        <v>2</v>
      </c>
      <c r="K148" s="63" t="s">
        <v>908</v>
      </c>
      <c r="L148" s="63">
        <v>60.820999999999998</v>
      </c>
      <c r="M148" s="63">
        <v>0.63861000000000001</v>
      </c>
      <c r="N148" s="63">
        <v>60.817999999999998</v>
      </c>
      <c r="O148" s="63">
        <v>0.63675000000000004</v>
      </c>
    </row>
    <row r="149" spans="2:15" x14ac:dyDescent="0.25">
      <c r="B149" s="63" t="s">
        <v>977</v>
      </c>
      <c r="C149" s="63" t="s">
        <v>103</v>
      </c>
      <c r="D149" s="63">
        <v>1</v>
      </c>
      <c r="E149" s="63">
        <v>10.4</v>
      </c>
      <c r="F149" s="63">
        <v>1</v>
      </c>
      <c r="G149" s="63" t="s">
        <v>24</v>
      </c>
      <c r="H149" s="63" t="s">
        <v>23</v>
      </c>
      <c r="I149" s="63">
        <v>0.01</v>
      </c>
      <c r="J149" s="63">
        <v>2</v>
      </c>
      <c r="K149" s="63" t="s">
        <v>908</v>
      </c>
      <c r="L149" s="63">
        <v>579.36</v>
      </c>
      <c r="M149" s="63">
        <v>0.35000999999999999</v>
      </c>
      <c r="N149" s="63">
        <v>579.36</v>
      </c>
      <c r="O149" s="63">
        <v>0.34913</v>
      </c>
    </row>
    <row r="150" spans="2:15" x14ac:dyDescent="0.25">
      <c r="B150" s="63" t="s">
        <v>978</v>
      </c>
      <c r="C150" s="63" t="s">
        <v>25</v>
      </c>
      <c r="D150" s="63">
        <v>9.9999999999999995E-7</v>
      </c>
      <c r="E150" s="63">
        <v>1.0000000000000001E-5</v>
      </c>
      <c r="F150" s="63">
        <v>1.0000000000000001E-9</v>
      </c>
      <c r="G150" s="63" t="s">
        <v>28</v>
      </c>
      <c r="H150" s="63" t="s">
        <v>26</v>
      </c>
      <c r="L150" s="63">
        <v>6.6E-3</v>
      </c>
      <c r="M150" s="63">
        <v>8700</v>
      </c>
      <c r="N150" s="63">
        <v>6.5002000000000002E-3</v>
      </c>
      <c r="O150" s="63">
        <v>8665.6</v>
      </c>
    </row>
    <row r="151" spans="2:15" x14ac:dyDescent="0.25">
      <c r="B151" s="63" t="s">
        <v>979</v>
      </c>
      <c r="C151" s="63" t="s">
        <v>25</v>
      </c>
      <c r="D151" s="63">
        <v>9.9999999999999995E-7</v>
      </c>
      <c r="E151" s="63">
        <v>1.0000000000000001E-5</v>
      </c>
      <c r="F151" s="63">
        <v>1E-8</v>
      </c>
      <c r="G151" s="63" t="s">
        <v>28</v>
      </c>
      <c r="H151" s="63" t="s">
        <v>26</v>
      </c>
      <c r="L151" s="63">
        <v>7.6851000000000003E-3</v>
      </c>
      <c r="M151" s="63">
        <v>8569</v>
      </c>
      <c r="N151" s="63">
        <v>7.6487000000000005E-3</v>
      </c>
      <c r="O151" s="63">
        <v>8568.6</v>
      </c>
    </row>
    <row r="152" spans="2:15" x14ac:dyDescent="0.25">
      <c r="B152" s="63" t="s">
        <v>980</v>
      </c>
      <c r="C152" s="63" t="s">
        <v>25</v>
      </c>
      <c r="D152" s="63">
        <v>9.9999999999999995E-7</v>
      </c>
      <c r="E152" s="63">
        <v>1.0000000000000001E-5</v>
      </c>
      <c r="F152" s="63">
        <v>9.9999999999999995E-8</v>
      </c>
      <c r="G152" s="63" t="s">
        <v>28</v>
      </c>
      <c r="H152" s="63" t="s">
        <v>26</v>
      </c>
      <c r="L152" s="63">
        <v>5.416E-2</v>
      </c>
      <c r="M152" s="63">
        <v>5571.2</v>
      </c>
      <c r="N152" s="63">
        <v>5.4130999999999999E-2</v>
      </c>
      <c r="O152" s="63">
        <v>5560.4</v>
      </c>
    </row>
    <row r="153" spans="2:15" x14ac:dyDescent="0.25">
      <c r="B153" s="63" t="s">
        <v>981</v>
      </c>
      <c r="C153" s="63" t="s">
        <v>25</v>
      </c>
      <c r="D153" s="63">
        <v>9.9999999999999995E-7</v>
      </c>
      <c r="E153" s="63">
        <v>1.0000000000000001E-5</v>
      </c>
      <c r="F153" s="63">
        <v>9.9999999999999995E-7</v>
      </c>
      <c r="G153" s="63" t="s">
        <v>28</v>
      </c>
      <c r="H153" s="63" t="s">
        <v>26</v>
      </c>
      <c r="L153" s="63">
        <v>0.57729999999999992</v>
      </c>
      <c r="M153" s="63">
        <v>1107.3</v>
      </c>
      <c r="N153" s="63">
        <v>0.57729999999999992</v>
      </c>
      <c r="O153" s="63">
        <v>1097.8</v>
      </c>
    </row>
    <row r="154" spans="2:15" x14ac:dyDescent="0.25">
      <c r="B154" s="63" t="s">
        <v>982</v>
      </c>
      <c r="C154" s="63" t="s">
        <v>25</v>
      </c>
      <c r="D154" s="63">
        <v>9.9999999999999995E-7</v>
      </c>
      <c r="E154" s="63">
        <v>1.0000000000000001E-5</v>
      </c>
      <c r="F154" s="63">
        <v>1.0000000000000001E-5</v>
      </c>
      <c r="G154" s="63" t="s">
        <v>28</v>
      </c>
      <c r="H154" s="63" t="s">
        <v>26</v>
      </c>
      <c r="L154" s="63">
        <v>5.7900999999999998</v>
      </c>
      <c r="M154" s="63">
        <v>3024.4</v>
      </c>
      <c r="N154" s="63">
        <v>5.7900999999999998</v>
      </c>
      <c r="O154" s="63">
        <v>3020.5</v>
      </c>
    </row>
    <row r="155" spans="2:15" x14ac:dyDescent="0.25">
      <c r="B155" s="63" t="s">
        <v>983</v>
      </c>
      <c r="C155" s="63" t="s">
        <v>25</v>
      </c>
      <c r="D155" s="63">
        <v>1.0000000000000001E-5</v>
      </c>
      <c r="E155" s="63">
        <v>1E-4</v>
      </c>
      <c r="F155" s="63">
        <v>1E-8</v>
      </c>
      <c r="G155" s="63" t="s">
        <v>28</v>
      </c>
      <c r="H155" s="63" t="s">
        <v>26</v>
      </c>
      <c r="L155" s="63">
        <v>0.05</v>
      </c>
      <c r="M155" s="63">
        <v>8800</v>
      </c>
      <c r="N155" s="63">
        <v>4.8293999999999997E-2</v>
      </c>
      <c r="O155" s="63">
        <v>8809</v>
      </c>
    </row>
    <row r="156" spans="2:15" x14ac:dyDescent="0.25">
      <c r="B156" s="63" t="s">
        <v>984</v>
      </c>
      <c r="C156" s="63" t="s">
        <v>25</v>
      </c>
      <c r="D156" s="63">
        <v>1.0000000000000001E-5</v>
      </c>
      <c r="E156" s="63">
        <v>1E-4</v>
      </c>
      <c r="F156" s="63">
        <v>9.9999999999999995E-8</v>
      </c>
      <c r="G156" s="63" t="s">
        <v>28</v>
      </c>
      <c r="H156" s="63" t="s">
        <v>26</v>
      </c>
      <c r="L156" s="63">
        <v>6.1388999999999999E-2</v>
      </c>
      <c r="M156" s="63">
        <v>8700</v>
      </c>
      <c r="N156" s="63">
        <v>6.0987E-2</v>
      </c>
      <c r="O156" s="63">
        <v>8700</v>
      </c>
    </row>
    <row r="157" spans="2:15" x14ac:dyDescent="0.25">
      <c r="B157" s="63" t="s">
        <v>985</v>
      </c>
      <c r="C157" s="63" t="s">
        <v>25</v>
      </c>
      <c r="D157" s="63">
        <v>1.0000000000000001E-5</v>
      </c>
      <c r="E157" s="63">
        <v>1E-4</v>
      </c>
      <c r="F157" s="63">
        <v>9.9999999999999995E-7</v>
      </c>
      <c r="G157" s="63" t="s">
        <v>28</v>
      </c>
      <c r="H157" s="63" t="s">
        <v>26</v>
      </c>
      <c r="L157" s="63">
        <v>0.53771999999999998</v>
      </c>
      <c r="M157" s="63">
        <v>5590</v>
      </c>
      <c r="N157" s="63">
        <v>0.53742000000000001</v>
      </c>
      <c r="O157" s="63">
        <v>5579.2</v>
      </c>
    </row>
    <row r="158" spans="2:15" x14ac:dyDescent="0.25">
      <c r="B158" s="63" t="s">
        <v>986</v>
      </c>
      <c r="C158" s="63" t="s">
        <v>25</v>
      </c>
      <c r="D158" s="63">
        <v>1.0000000000000001E-5</v>
      </c>
      <c r="E158" s="63">
        <v>1E-4</v>
      </c>
      <c r="F158" s="63">
        <v>1.0000000000000001E-5</v>
      </c>
      <c r="G158" s="63" t="s">
        <v>28</v>
      </c>
      <c r="H158" s="63" t="s">
        <v>26</v>
      </c>
      <c r="L158" s="63">
        <v>5.7725999999999997</v>
      </c>
      <c r="M158" s="63">
        <v>1107.4000000000001</v>
      </c>
      <c r="N158" s="63">
        <v>5.7726999999999995</v>
      </c>
      <c r="O158" s="63">
        <v>1097.8</v>
      </c>
    </row>
    <row r="159" spans="2:15" x14ac:dyDescent="0.25">
      <c r="B159" s="63" t="s">
        <v>987</v>
      </c>
      <c r="C159" s="63" t="s">
        <v>25</v>
      </c>
      <c r="D159" s="63">
        <v>1.0000000000000001E-5</v>
      </c>
      <c r="E159" s="63">
        <v>1E-4</v>
      </c>
      <c r="F159" s="63">
        <v>1E-4</v>
      </c>
      <c r="G159" s="63" t="s">
        <v>28</v>
      </c>
      <c r="H159" s="63" t="s">
        <v>26</v>
      </c>
      <c r="L159" s="63">
        <v>57.900999999999996</v>
      </c>
      <c r="M159" s="63">
        <v>3024.4</v>
      </c>
      <c r="N159" s="63">
        <v>57.900999999999996</v>
      </c>
      <c r="O159" s="63">
        <v>3020.5</v>
      </c>
    </row>
    <row r="160" spans="2:15" x14ac:dyDescent="0.25">
      <c r="B160" s="63" t="s">
        <v>988</v>
      </c>
      <c r="C160" s="63" t="s">
        <v>25</v>
      </c>
      <c r="D160" s="63">
        <v>1E-4</v>
      </c>
      <c r="E160" s="63">
        <v>1E-3</v>
      </c>
      <c r="F160" s="63">
        <v>9.9999999999999995E-8</v>
      </c>
      <c r="G160" s="63" t="s">
        <v>28</v>
      </c>
      <c r="H160" s="63" t="s">
        <v>26</v>
      </c>
      <c r="L160" s="63">
        <v>0.5</v>
      </c>
      <c r="M160" s="63">
        <v>8800</v>
      </c>
      <c r="N160" s="63">
        <v>0.48293999999999998</v>
      </c>
      <c r="O160" s="63">
        <v>8809</v>
      </c>
    </row>
    <row r="161" spans="2:15" x14ac:dyDescent="0.25">
      <c r="B161" s="63" t="s">
        <v>989</v>
      </c>
      <c r="C161" s="63" t="s">
        <v>25</v>
      </c>
      <c r="D161" s="63">
        <v>1E-4</v>
      </c>
      <c r="E161" s="63">
        <v>1E-3</v>
      </c>
      <c r="F161" s="63">
        <v>9.9999999999999995E-7</v>
      </c>
      <c r="G161" s="63" t="s">
        <v>28</v>
      </c>
      <c r="H161" s="63" t="s">
        <v>26</v>
      </c>
      <c r="L161" s="63">
        <v>0.61388999999999994</v>
      </c>
      <c r="M161" s="63">
        <v>8700</v>
      </c>
      <c r="N161" s="63">
        <v>0.60986999999999991</v>
      </c>
      <c r="O161" s="63">
        <v>8700</v>
      </c>
    </row>
    <row r="162" spans="2:15" x14ac:dyDescent="0.25">
      <c r="B162" s="63" t="s">
        <v>990</v>
      </c>
      <c r="C162" s="63" t="s">
        <v>25</v>
      </c>
      <c r="D162" s="63">
        <v>1E-4</v>
      </c>
      <c r="E162" s="63">
        <v>1E-3</v>
      </c>
      <c r="F162" s="63">
        <v>1.0000000000000001E-5</v>
      </c>
      <c r="G162" s="63" t="s">
        <v>28</v>
      </c>
      <c r="H162" s="63" t="s">
        <v>26</v>
      </c>
      <c r="L162" s="63">
        <v>5.3772000000000002</v>
      </c>
      <c r="M162" s="63">
        <v>5590</v>
      </c>
      <c r="N162" s="63">
        <v>5.3742000000000001</v>
      </c>
      <c r="O162" s="63">
        <v>5579.2</v>
      </c>
    </row>
    <row r="163" spans="2:15" x14ac:dyDescent="0.25">
      <c r="B163" s="63" t="s">
        <v>991</v>
      </c>
      <c r="C163" s="63" t="s">
        <v>25</v>
      </c>
      <c r="D163" s="63">
        <v>1E-4</v>
      </c>
      <c r="E163" s="63">
        <v>1E-3</v>
      </c>
      <c r="F163" s="63">
        <v>1E-4</v>
      </c>
      <c r="G163" s="63" t="s">
        <v>28</v>
      </c>
      <c r="H163" s="63" t="s">
        <v>26</v>
      </c>
      <c r="L163" s="63">
        <v>57.725999999999999</v>
      </c>
      <c r="M163" s="63">
        <v>1107.4000000000001</v>
      </c>
      <c r="N163" s="63">
        <v>57.726999999999997</v>
      </c>
      <c r="O163" s="63">
        <v>1097.8</v>
      </c>
    </row>
    <row r="164" spans="2:15" x14ac:dyDescent="0.25">
      <c r="B164" s="63" t="s">
        <v>992</v>
      </c>
      <c r="C164" s="63" t="s">
        <v>25</v>
      </c>
      <c r="D164" s="63">
        <v>1E-4</v>
      </c>
      <c r="E164" s="63">
        <v>1E-3</v>
      </c>
      <c r="F164" s="63">
        <v>1E-3</v>
      </c>
      <c r="G164" s="63" t="s">
        <v>28</v>
      </c>
      <c r="H164" s="63" t="s">
        <v>26</v>
      </c>
      <c r="L164" s="63">
        <v>579.01</v>
      </c>
      <c r="M164" s="63">
        <v>3024.4</v>
      </c>
      <c r="N164" s="63">
        <v>579.01</v>
      </c>
      <c r="O164" s="63">
        <v>3020.5</v>
      </c>
    </row>
    <row r="165" spans="2:15" x14ac:dyDescent="0.25">
      <c r="B165" s="63" t="s">
        <v>727</v>
      </c>
      <c r="C165" s="63" t="s">
        <v>29</v>
      </c>
      <c r="D165" s="63">
        <v>1E-3</v>
      </c>
      <c r="E165" s="63">
        <v>100</v>
      </c>
      <c r="F165" s="63">
        <v>1E-3</v>
      </c>
      <c r="G165" s="63" t="s">
        <v>21</v>
      </c>
      <c r="H165" s="63" t="s">
        <v>20</v>
      </c>
      <c r="L165" s="63">
        <v>0.87</v>
      </c>
      <c r="M165" s="63">
        <v>1.6E-2</v>
      </c>
      <c r="N165" s="63">
        <v>0.81637999999999999</v>
      </c>
      <c r="O165" s="63">
        <v>1.6364E-2</v>
      </c>
    </row>
    <row r="166" spans="2:15" x14ac:dyDescent="0.25">
      <c r="B166" s="63" t="s">
        <v>728</v>
      </c>
      <c r="C166" s="63" t="s">
        <v>29</v>
      </c>
      <c r="D166" s="63">
        <v>1E-3</v>
      </c>
      <c r="E166" s="63">
        <v>100</v>
      </c>
      <c r="F166" s="63">
        <v>0.01</v>
      </c>
      <c r="G166" s="63" t="s">
        <v>21</v>
      </c>
      <c r="H166" s="63" t="s">
        <v>20</v>
      </c>
      <c r="L166" s="63">
        <v>5.8378999999999994</v>
      </c>
      <c r="M166" s="63">
        <v>4.8237000000000002E-3</v>
      </c>
      <c r="N166" s="63">
        <v>5.8243</v>
      </c>
      <c r="O166" s="63">
        <v>4.6826000000000003E-3</v>
      </c>
    </row>
    <row r="167" spans="2:15" x14ac:dyDescent="0.25">
      <c r="B167" s="63" t="s">
        <v>993</v>
      </c>
      <c r="C167" s="63" t="s">
        <v>29</v>
      </c>
      <c r="D167" s="63">
        <v>1E-3</v>
      </c>
      <c r="E167" s="63">
        <v>100</v>
      </c>
      <c r="F167" s="63">
        <v>0.1</v>
      </c>
      <c r="G167" s="63" t="s">
        <v>21</v>
      </c>
      <c r="H167" s="63" t="s">
        <v>20</v>
      </c>
      <c r="L167" s="63">
        <v>58.004999999999995</v>
      </c>
      <c r="M167" s="63">
        <v>3.1698999999999998E-3</v>
      </c>
      <c r="N167" s="63">
        <v>58</v>
      </c>
      <c r="O167" s="63">
        <v>3.1064999999999999E-3</v>
      </c>
    </row>
    <row r="168" spans="2:15" x14ac:dyDescent="0.25">
      <c r="B168" s="63" t="s">
        <v>994</v>
      </c>
      <c r="C168" s="63" t="s">
        <v>29</v>
      </c>
      <c r="D168" s="63">
        <v>1E-3</v>
      </c>
      <c r="E168" s="63">
        <v>100</v>
      </c>
      <c r="F168" s="63">
        <v>1</v>
      </c>
      <c r="G168" s="63" t="s">
        <v>21</v>
      </c>
      <c r="H168" s="63" t="s">
        <v>20</v>
      </c>
      <c r="L168" s="63">
        <v>579.98</v>
      </c>
      <c r="M168" s="63">
        <v>2.6530999999999999E-2</v>
      </c>
      <c r="N168" s="63">
        <v>579.97</v>
      </c>
      <c r="O168" s="63">
        <v>2.6505000000000001E-2</v>
      </c>
    </row>
    <row r="169" spans="2:15" x14ac:dyDescent="0.25">
      <c r="B169" s="63" t="s">
        <v>995</v>
      </c>
      <c r="C169" s="63" t="s">
        <v>29</v>
      </c>
      <c r="D169" s="63">
        <v>1E-3</v>
      </c>
      <c r="E169" s="63">
        <v>100</v>
      </c>
      <c r="F169" s="63">
        <v>10</v>
      </c>
      <c r="G169" s="63" t="s">
        <v>21</v>
      </c>
      <c r="H169" s="63" t="s">
        <v>20</v>
      </c>
      <c r="L169" s="63">
        <v>5799.7000000000007</v>
      </c>
      <c r="M169" s="63">
        <v>0.26461000000000001</v>
      </c>
      <c r="N169" s="63">
        <v>5799.7000000000007</v>
      </c>
      <c r="O169" s="63">
        <v>0.2646</v>
      </c>
    </row>
    <row r="170" spans="2:15" x14ac:dyDescent="0.25">
      <c r="B170" s="63" t="s">
        <v>996</v>
      </c>
      <c r="C170" s="63" t="s">
        <v>997</v>
      </c>
      <c r="D170" s="63">
        <v>1</v>
      </c>
      <c r="E170" s="63">
        <v>100</v>
      </c>
      <c r="F170" s="63">
        <v>1</v>
      </c>
      <c r="G170" s="63" t="s">
        <v>16</v>
      </c>
      <c r="H170" s="63" t="s">
        <v>16</v>
      </c>
      <c r="L170" s="63">
        <v>1.5</v>
      </c>
      <c r="M170" s="63">
        <v>1.0999999999999999E-2</v>
      </c>
      <c r="N170" s="63">
        <v>1.4054</v>
      </c>
      <c r="O170" s="63">
        <v>1.0453E-2</v>
      </c>
    </row>
    <row r="171" spans="2:15" x14ac:dyDescent="0.25">
      <c r="B171" s="63" t="s">
        <v>998</v>
      </c>
      <c r="C171" s="63" t="s">
        <v>997</v>
      </c>
      <c r="D171" s="63">
        <v>1</v>
      </c>
      <c r="E171" s="63">
        <v>100</v>
      </c>
      <c r="F171" s="63">
        <v>10</v>
      </c>
      <c r="G171" s="63" t="s">
        <v>16</v>
      </c>
      <c r="H171" s="63" t="s">
        <v>16</v>
      </c>
      <c r="L171" s="63">
        <v>5.9148999999999994</v>
      </c>
      <c r="M171" s="63">
        <v>3.8256000000000002E-3</v>
      </c>
      <c r="N171" s="63">
        <v>5.9068999999999994</v>
      </c>
      <c r="O171" s="63">
        <v>3.6668E-3</v>
      </c>
    </row>
    <row r="172" spans="2:15" x14ac:dyDescent="0.25">
      <c r="B172" s="63" t="s">
        <v>999</v>
      </c>
      <c r="C172" s="63" t="s">
        <v>997</v>
      </c>
      <c r="D172" s="63">
        <v>1</v>
      </c>
      <c r="E172" s="63">
        <v>100</v>
      </c>
      <c r="F172" s="63">
        <v>100</v>
      </c>
      <c r="G172" s="63" t="s">
        <v>16</v>
      </c>
      <c r="H172" s="63" t="s">
        <v>16</v>
      </c>
      <c r="L172" s="63">
        <v>57.917999999999999</v>
      </c>
      <c r="M172" s="63">
        <v>3.3655999999999998E-3</v>
      </c>
      <c r="N172" s="63">
        <v>57.914999999999999</v>
      </c>
      <c r="O172" s="63">
        <v>3.2951999999999999E-3</v>
      </c>
    </row>
    <row r="173" spans="2:15" x14ac:dyDescent="0.25">
      <c r="B173" s="63" t="s">
        <v>1000</v>
      </c>
      <c r="C173" s="63" t="s">
        <v>997</v>
      </c>
      <c r="D173" s="63">
        <v>100</v>
      </c>
      <c r="E173" s="63">
        <v>250</v>
      </c>
      <c r="F173" s="63">
        <v>1</v>
      </c>
      <c r="G173" s="63" t="s">
        <v>16</v>
      </c>
      <c r="H173" s="63" t="s">
        <v>16</v>
      </c>
      <c r="L173" s="63">
        <v>1.4000000000000001</v>
      </c>
      <c r="M173" s="63">
        <v>1.0999999999999999E-2</v>
      </c>
      <c r="N173" s="63">
        <v>1.3332999999999999</v>
      </c>
      <c r="O173" s="63">
        <v>1.1162E-2</v>
      </c>
    </row>
    <row r="174" spans="2:15" x14ac:dyDescent="0.25">
      <c r="B174" s="63" t="s">
        <v>1001</v>
      </c>
      <c r="C174" s="63" t="s">
        <v>997</v>
      </c>
      <c r="D174" s="63">
        <v>100</v>
      </c>
      <c r="E174" s="63">
        <v>250</v>
      </c>
      <c r="F174" s="63">
        <v>10</v>
      </c>
      <c r="G174" s="63" t="s">
        <v>16</v>
      </c>
      <c r="H174" s="63" t="s">
        <v>16</v>
      </c>
      <c r="L174" s="63">
        <v>5.6898999999999997</v>
      </c>
      <c r="M174" s="63">
        <v>5.7678E-3</v>
      </c>
      <c r="N174" s="63">
        <v>5.6798000000000002</v>
      </c>
      <c r="O174" s="63">
        <v>5.6527000000000001E-3</v>
      </c>
    </row>
    <row r="175" spans="2:15" x14ac:dyDescent="0.25">
      <c r="B175" s="63" t="s">
        <v>1002</v>
      </c>
      <c r="C175" s="63" t="s">
        <v>997</v>
      </c>
      <c r="D175" s="63">
        <v>100</v>
      </c>
      <c r="E175" s="63">
        <v>250</v>
      </c>
      <c r="F175" s="63">
        <v>100</v>
      </c>
      <c r="G175" s="63" t="s">
        <v>16</v>
      </c>
      <c r="H175" s="63" t="s">
        <v>16</v>
      </c>
      <c r="L175" s="63">
        <v>57.719000000000001</v>
      </c>
      <c r="M175" s="63">
        <v>2.4580000000000001E-3</v>
      </c>
      <c r="N175" s="63">
        <v>57.716000000000001</v>
      </c>
      <c r="O175" s="63">
        <v>2.3936000000000001E-3</v>
      </c>
    </row>
    <row r="176" spans="2:15" x14ac:dyDescent="0.25">
      <c r="B176" s="63" t="s">
        <v>1003</v>
      </c>
      <c r="C176" s="63" t="s">
        <v>997</v>
      </c>
      <c r="D176" s="63">
        <v>250</v>
      </c>
      <c r="E176" s="63">
        <v>500</v>
      </c>
      <c r="F176" s="63">
        <v>1</v>
      </c>
      <c r="G176" s="63" t="s">
        <v>16</v>
      </c>
      <c r="H176" s="63" t="s">
        <v>16</v>
      </c>
      <c r="L176" s="63">
        <v>1.5</v>
      </c>
      <c r="M176" s="63">
        <v>1.0999999999999999E-2</v>
      </c>
      <c r="N176" s="63">
        <v>1.2696000000000001</v>
      </c>
      <c r="O176" s="63">
        <v>1.1414000000000001E-2</v>
      </c>
    </row>
    <row r="177" spans="2:15" x14ac:dyDescent="0.25">
      <c r="B177" s="63" t="s">
        <v>1004</v>
      </c>
      <c r="C177" s="63" t="s">
        <v>997</v>
      </c>
      <c r="D177" s="63">
        <v>250</v>
      </c>
      <c r="E177" s="63">
        <v>500</v>
      </c>
      <c r="F177" s="63">
        <v>10</v>
      </c>
      <c r="G177" s="63" t="s">
        <v>16</v>
      </c>
      <c r="H177" s="63" t="s">
        <v>16</v>
      </c>
      <c r="L177" s="63">
        <v>5.1032000000000002</v>
      </c>
      <c r="M177" s="63">
        <v>8.0275999999999993E-3</v>
      </c>
      <c r="N177" s="63">
        <v>5.0880999999999998</v>
      </c>
      <c r="O177" s="63">
        <v>7.9319999999999998E-3</v>
      </c>
    </row>
    <row r="178" spans="2:15" x14ac:dyDescent="0.25">
      <c r="B178" s="63" t="s">
        <v>1005</v>
      </c>
      <c r="C178" s="63" t="s">
        <v>997</v>
      </c>
      <c r="D178" s="63">
        <v>250</v>
      </c>
      <c r="E178" s="63">
        <v>500</v>
      </c>
      <c r="F178" s="63">
        <v>100</v>
      </c>
      <c r="G178" s="63" t="s">
        <v>16</v>
      </c>
      <c r="H178" s="63" t="s">
        <v>16</v>
      </c>
      <c r="L178" s="63">
        <v>57.497</v>
      </c>
      <c r="M178" s="63">
        <v>2.2225000000000001E-3</v>
      </c>
      <c r="N178" s="63">
        <v>57.501999999999995</v>
      </c>
      <c r="O178" s="63">
        <v>2.1424999999999999E-3</v>
      </c>
    </row>
    <row r="179" spans="2:15" x14ac:dyDescent="0.25">
      <c r="B179" s="63" t="s">
        <v>1006</v>
      </c>
      <c r="C179" s="63" t="s">
        <v>1007</v>
      </c>
      <c r="D179" s="63">
        <v>500</v>
      </c>
      <c r="E179" s="63">
        <v>1000</v>
      </c>
      <c r="F179" s="63">
        <v>1</v>
      </c>
      <c r="G179" s="63" t="s">
        <v>16</v>
      </c>
      <c r="H179" s="63" t="s">
        <v>16</v>
      </c>
      <c r="L179" s="63">
        <v>1.8</v>
      </c>
      <c r="M179" s="63">
        <v>1.0999999999999999E-2</v>
      </c>
      <c r="N179" s="63">
        <v>1.2242</v>
      </c>
      <c r="O179" s="63">
        <v>1.1504E-2</v>
      </c>
    </row>
    <row r="180" spans="2:15" x14ac:dyDescent="0.25">
      <c r="B180" s="63" t="s">
        <v>1008</v>
      </c>
      <c r="C180" s="63" t="s">
        <v>1007</v>
      </c>
      <c r="D180" s="63">
        <v>500</v>
      </c>
      <c r="E180" s="63">
        <v>1000</v>
      </c>
      <c r="F180" s="63">
        <v>10</v>
      </c>
      <c r="G180" s="63" t="s">
        <v>16</v>
      </c>
      <c r="H180" s="63" t="s">
        <v>16</v>
      </c>
      <c r="L180" s="63">
        <v>4.1692999999999998</v>
      </c>
      <c r="M180" s="63">
        <v>9.8749000000000007E-3</v>
      </c>
      <c r="N180" s="63">
        <v>4.0987</v>
      </c>
      <c r="O180" s="63">
        <v>9.8767000000000004E-3</v>
      </c>
    </row>
    <row r="181" spans="2:15" x14ac:dyDescent="0.25">
      <c r="B181" s="63" t="s">
        <v>1009</v>
      </c>
      <c r="C181" s="63" t="s">
        <v>1007</v>
      </c>
      <c r="D181" s="63">
        <v>500</v>
      </c>
      <c r="E181" s="63">
        <v>1000</v>
      </c>
      <c r="F181" s="63">
        <v>100</v>
      </c>
      <c r="G181" s="63" t="s">
        <v>16</v>
      </c>
      <c r="H181" s="63" t="s">
        <v>16</v>
      </c>
      <c r="L181" s="63">
        <v>57.065999999999995</v>
      </c>
      <c r="M181" s="63">
        <v>2.4926000000000002E-3</v>
      </c>
      <c r="N181" s="63">
        <v>57.040999999999997</v>
      </c>
      <c r="O181" s="63">
        <v>2.4497E-3</v>
      </c>
    </row>
    <row r="182" spans="2:15" x14ac:dyDescent="0.25">
      <c r="B182" s="63" t="s">
        <v>1010</v>
      </c>
      <c r="C182" s="63" t="s">
        <v>1011</v>
      </c>
      <c r="D182" s="63">
        <v>250</v>
      </c>
      <c r="E182" s="63">
        <v>100000</v>
      </c>
      <c r="F182" s="63">
        <v>10</v>
      </c>
      <c r="G182" s="63" t="s">
        <v>106</v>
      </c>
      <c r="H182" s="63" t="s">
        <v>106</v>
      </c>
      <c r="L182" s="63">
        <v>18</v>
      </c>
      <c r="M182" s="63">
        <v>9.1999999999999998E-3</v>
      </c>
      <c r="N182" s="63">
        <v>13.773</v>
      </c>
      <c r="O182" s="63">
        <v>9.2419000000000008E-3</v>
      </c>
    </row>
    <row r="183" spans="2:15" x14ac:dyDescent="0.25">
      <c r="B183" s="63" t="s">
        <v>1012</v>
      </c>
      <c r="C183" s="63" t="s">
        <v>1011</v>
      </c>
      <c r="D183" s="63">
        <v>250</v>
      </c>
      <c r="E183" s="63">
        <v>100000</v>
      </c>
      <c r="F183" s="63">
        <v>100</v>
      </c>
      <c r="G183" s="63" t="s">
        <v>106</v>
      </c>
      <c r="H183" s="63" t="s">
        <v>106</v>
      </c>
      <c r="L183" s="63">
        <v>57.522999999999996</v>
      </c>
      <c r="M183" s="63">
        <v>8.8222999999999999E-3</v>
      </c>
      <c r="N183" s="63">
        <v>57.452999999999996</v>
      </c>
      <c r="O183" s="63">
        <v>8.8228000000000004E-3</v>
      </c>
    </row>
    <row r="184" spans="2:15" x14ac:dyDescent="0.25">
      <c r="B184" s="63" t="s">
        <v>1013</v>
      </c>
      <c r="C184" s="63" t="s">
        <v>1011</v>
      </c>
      <c r="D184" s="63">
        <v>250</v>
      </c>
      <c r="E184" s="63">
        <v>100000</v>
      </c>
      <c r="F184" s="63">
        <v>1000</v>
      </c>
      <c r="G184" s="63" t="s">
        <v>106</v>
      </c>
      <c r="H184" s="63" t="s">
        <v>106</v>
      </c>
      <c r="L184" s="63">
        <v>576.26</v>
      </c>
      <c r="M184" s="63">
        <v>5.2658999999999996E-3</v>
      </c>
      <c r="N184" s="63">
        <v>576.24</v>
      </c>
      <c r="O184" s="63">
        <v>5.2655000000000002E-3</v>
      </c>
    </row>
    <row r="185" spans="2:15" x14ac:dyDescent="0.25">
      <c r="B185" s="63" t="s">
        <v>1014</v>
      </c>
      <c r="C185" s="63" t="s">
        <v>1011</v>
      </c>
      <c r="D185" s="63">
        <v>250</v>
      </c>
      <c r="E185" s="63">
        <v>100000</v>
      </c>
      <c r="F185" s="63">
        <v>10000</v>
      </c>
      <c r="G185" s="63" t="s">
        <v>106</v>
      </c>
      <c r="H185" s="63" t="s">
        <v>106</v>
      </c>
      <c r="L185" s="63">
        <v>5775</v>
      </c>
      <c r="M185" s="63">
        <v>1.0208000000000001E-3</v>
      </c>
      <c r="N185" s="63">
        <v>5775</v>
      </c>
      <c r="O185" s="63">
        <v>1.0204000000000001E-3</v>
      </c>
    </row>
    <row r="186" spans="2:15" x14ac:dyDescent="0.25">
      <c r="B186" s="63" t="s">
        <v>1015</v>
      </c>
      <c r="C186" s="63" t="s">
        <v>1011</v>
      </c>
      <c r="D186" s="63">
        <v>100000</v>
      </c>
      <c r="E186" s="63">
        <v>250000</v>
      </c>
      <c r="F186" s="63">
        <v>10</v>
      </c>
      <c r="G186" s="63" t="s">
        <v>106</v>
      </c>
      <c r="H186" s="63" t="s">
        <v>106</v>
      </c>
      <c r="L186" s="63">
        <v>14</v>
      </c>
      <c r="M186" s="63">
        <v>1.0999999999999999E-2</v>
      </c>
      <c r="N186" s="63">
        <v>13.510999999999999</v>
      </c>
      <c r="O186" s="63">
        <v>1.0788000000000001E-2</v>
      </c>
    </row>
    <row r="187" spans="2:15" x14ac:dyDescent="0.25">
      <c r="B187" s="63" t="s">
        <v>1016</v>
      </c>
      <c r="C187" s="63" t="s">
        <v>1011</v>
      </c>
      <c r="D187" s="63">
        <v>100000</v>
      </c>
      <c r="E187" s="63">
        <v>250000</v>
      </c>
      <c r="F187" s="63">
        <v>100</v>
      </c>
      <c r="G187" s="63" t="s">
        <v>106</v>
      </c>
      <c r="H187" s="63" t="s">
        <v>106</v>
      </c>
      <c r="L187" s="63">
        <v>57.137999999999998</v>
      </c>
      <c r="M187" s="63">
        <v>1.0616E-2</v>
      </c>
      <c r="N187" s="63">
        <v>57.125</v>
      </c>
      <c r="O187" s="63">
        <v>1.0616E-2</v>
      </c>
    </row>
    <row r="188" spans="2:15" x14ac:dyDescent="0.25">
      <c r="B188" s="63" t="s">
        <v>1017</v>
      </c>
      <c r="C188" s="63" t="s">
        <v>1011</v>
      </c>
      <c r="D188" s="63">
        <v>100000</v>
      </c>
      <c r="E188" s="63">
        <v>250000</v>
      </c>
      <c r="F188" s="63">
        <v>1000</v>
      </c>
      <c r="G188" s="63" t="s">
        <v>106</v>
      </c>
      <c r="H188" s="63" t="s">
        <v>106</v>
      </c>
      <c r="L188" s="63">
        <v>575.4</v>
      </c>
      <c r="M188" s="63">
        <v>8.7860999999999998E-3</v>
      </c>
      <c r="N188" s="63">
        <v>575.35</v>
      </c>
      <c r="O188" s="63">
        <v>8.7860999999999998E-3</v>
      </c>
    </row>
    <row r="189" spans="2:15" x14ac:dyDescent="0.25">
      <c r="B189" s="63" t="s">
        <v>1018</v>
      </c>
      <c r="C189" s="63" t="s">
        <v>1011</v>
      </c>
      <c r="D189" s="63">
        <v>100000</v>
      </c>
      <c r="E189" s="63">
        <v>250000</v>
      </c>
      <c r="F189" s="63">
        <v>10000</v>
      </c>
      <c r="G189" s="63" t="s">
        <v>106</v>
      </c>
      <c r="H189" s="63" t="s">
        <v>106</v>
      </c>
      <c r="L189" s="63">
        <v>5773</v>
      </c>
      <c r="M189" s="63">
        <v>2.5170000000000001E-3</v>
      </c>
      <c r="N189" s="63">
        <v>5772.9000000000005</v>
      </c>
      <c r="O189" s="63">
        <v>2.5167000000000002E-3</v>
      </c>
    </row>
    <row r="190" spans="2:15" x14ac:dyDescent="0.25">
      <c r="B190" s="63" t="s">
        <v>1019</v>
      </c>
      <c r="C190" s="63" t="s">
        <v>1011</v>
      </c>
      <c r="D190" s="63">
        <v>100000</v>
      </c>
      <c r="E190" s="63">
        <v>250000</v>
      </c>
      <c r="F190" s="63">
        <v>100000</v>
      </c>
      <c r="G190" s="63" t="s">
        <v>106</v>
      </c>
      <c r="H190" s="63" t="s">
        <v>106</v>
      </c>
      <c r="L190" s="63">
        <v>57896</v>
      </c>
      <c r="M190" s="63">
        <v>1.3129000000000001E-3</v>
      </c>
      <c r="N190" s="63">
        <v>57896</v>
      </c>
      <c r="O190" s="63">
        <v>1.3128E-3</v>
      </c>
    </row>
    <row r="191" spans="2:15" x14ac:dyDescent="0.25">
      <c r="B191" s="63" t="s">
        <v>1020</v>
      </c>
      <c r="C191" s="63" t="s">
        <v>1011</v>
      </c>
      <c r="D191" s="63">
        <v>250000</v>
      </c>
      <c r="E191" s="63">
        <v>500000</v>
      </c>
      <c r="F191" s="63">
        <v>10</v>
      </c>
      <c r="G191" s="63" t="s">
        <v>106</v>
      </c>
      <c r="H191" s="63" t="s">
        <v>106</v>
      </c>
      <c r="L191" s="63">
        <v>18</v>
      </c>
      <c r="M191" s="63">
        <v>1.0999999999999999E-2</v>
      </c>
      <c r="N191" s="63">
        <v>12.763999999999999</v>
      </c>
      <c r="O191" s="63">
        <v>1.1009E-2</v>
      </c>
    </row>
    <row r="192" spans="2:15" x14ac:dyDescent="0.25">
      <c r="B192" s="63" t="s">
        <v>1021</v>
      </c>
      <c r="C192" s="63" t="s">
        <v>1011</v>
      </c>
      <c r="D192" s="63">
        <v>250000</v>
      </c>
      <c r="E192" s="63">
        <v>500000</v>
      </c>
      <c r="F192" s="63">
        <v>100</v>
      </c>
      <c r="G192" s="63" t="s">
        <v>106</v>
      </c>
      <c r="H192" s="63" t="s">
        <v>106</v>
      </c>
      <c r="L192" s="63">
        <v>55.079000000000001</v>
      </c>
      <c r="M192" s="63">
        <v>1.0925000000000001E-2</v>
      </c>
      <c r="N192" s="63">
        <v>54.769999999999996</v>
      </c>
      <c r="O192" s="63">
        <v>1.0926E-2</v>
      </c>
    </row>
    <row r="193" spans="2:15" x14ac:dyDescent="0.25">
      <c r="B193" s="63" t="s">
        <v>1022</v>
      </c>
      <c r="C193" s="63" t="s">
        <v>1011</v>
      </c>
      <c r="D193" s="63">
        <v>250000</v>
      </c>
      <c r="E193" s="63">
        <v>500000</v>
      </c>
      <c r="F193" s="63">
        <v>1000</v>
      </c>
      <c r="G193" s="63" t="s">
        <v>106</v>
      </c>
      <c r="H193" s="63" t="s">
        <v>106</v>
      </c>
      <c r="L193" s="63">
        <v>572.66999999999996</v>
      </c>
      <c r="M193" s="63">
        <v>9.9500999999999999E-3</v>
      </c>
      <c r="N193" s="63">
        <v>572.64</v>
      </c>
      <c r="O193" s="63">
        <v>9.9500999999999999E-3</v>
      </c>
    </row>
    <row r="194" spans="2:15" x14ac:dyDescent="0.25">
      <c r="B194" s="63" t="s">
        <v>1023</v>
      </c>
      <c r="C194" s="63" t="s">
        <v>1011</v>
      </c>
      <c r="D194" s="63">
        <v>250000</v>
      </c>
      <c r="E194" s="63">
        <v>500000</v>
      </c>
      <c r="F194" s="63">
        <v>10000</v>
      </c>
      <c r="G194" s="63" t="s">
        <v>106</v>
      </c>
      <c r="H194" s="63" t="s">
        <v>106</v>
      </c>
      <c r="L194" s="63">
        <v>5771.4000000000005</v>
      </c>
      <c r="M194" s="63">
        <v>4.4676000000000004E-3</v>
      </c>
      <c r="N194" s="63">
        <v>5771.3</v>
      </c>
      <c r="O194" s="63">
        <v>4.4673999999999998E-3</v>
      </c>
    </row>
    <row r="195" spans="2:15" x14ac:dyDescent="0.25">
      <c r="B195" s="63" t="s">
        <v>1024</v>
      </c>
      <c r="C195" s="63" t="s">
        <v>1011</v>
      </c>
      <c r="D195" s="63">
        <v>500000</v>
      </c>
      <c r="E195" s="63">
        <v>1000000</v>
      </c>
      <c r="F195" s="63">
        <v>10</v>
      </c>
      <c r="G195" s="63" t="s">
        <v>106</v>
      </c>
      <c r="H195" s="63" t="s">
        <v>106</v>
      </c>
      <c r="L195" s="63">
        <v>25</v>
      </c>
      <c r="M195" s="63">
        <v>1.0999999999999999E-2</v>
      </c>
      <c r="N195" s="63">
        <v>-76.510000000000005</v>
      </c>
      <c r="O195" s="63">
        <v>1.1211E-2</v>
      </c>
    </row>
    <row r="196" spans="2:15" x14ac:dyDescent="0.25">
      <c r="B196" s="63" t="s">
        <v>1025</v>
      </c>
      <c r="C196" s="63" t="s">
        <v>1011</v>
      </c>
      <c r="D196" s="63">
        <v>500000</v>
      </c>
      <c r="E196" s="63">
        <v>1000000</v>
      </c>
      <c r="F196" s="63">
        <v>100</v>
      </c>
      <c r="G196" s="63" t="s">
        <v>106</v>
      </c>
      <c r="H196" s="63" t="s">
        <v>106</v>
      </c>
      <c r="L196" s="63">
        <v>25</v>
      </c>
      <c r="M196" s="63">
        <v>1.1209E-2</v>
      </c>
      <c r="N196" s="63">
        <v>-75.391000000000005</v>
      </c>
      <c r="O196" s="63">
        <v>1.1209E-2</v>
      </c>
    </row>
    <row r="197" spans="2:15" x14ac:dyDescent="0.25">
      <c r="B197" s="63" t="s">
        <v>1026</v>
      </c>
      <c r="C197" s="63" t="s">
        <v>1011</v>
      </c>
      <c r="D197" s="63">
        <v>500000</v>
      </c>
      <c r="E197" s="63">
        <v>1000000</v>
      </c>
      <c r="F197" s="63">
        <v>1000</v>
      </c>
      <c r="G197" s="63" t="s">
        <v>106</v>
      </c>
      <c r="H197" s="63" t="s">
        <v>106</v>
      </c>
      <c r="L197" s="63">
        <v>25</v>
      </c>
      <c r="M197" s="63">
        <v>1.1044999999999999E-2</v>
      </c>
      <c r="N197" s="63">
        <v>24.396000000000001</v>
      </c>
      <c r="O197" s="63">
        <v>1.1044999999999999E-2</v>
      </c>
    </row>
    <row r="198" spans="2:15" x14ac:dyDescent="0.25">
      <c r="B198" s="63" t="s">
        <v>1027</v>
      </c>
      <c r="C198" s="63" t="s">
        <v>1011</v>
      </c>
      <c r="D198" s="63">
        <v>500000</v>
      </c>
      <c r="E198" s="63">
        <v>1000000</v>
      </c>
      <c r="F198" s="63">
        <v>10000</v>
      </c>
      <c r="G198" s="63" t="s">
        <v>106</v>
      </c>
      <c r="H198" s="63" t="s">
        <v>106</v>
      </c>
      <c r="L198" s="63">
        <v>5114.5</v>
      </c>
      <c r="M198" s="63">
        <v>7.3429999999999997E-3</v>
      </c>
      <c r="N198" s="63">
        <v>5114.5</v>
      </c>
      <c r="O198" s="63">
        <v>7.3429000000000003E-3</v>
      </c>
    </row>
    <row r="199" spans="2:15" x14ac:dyDescent="0.25">
      <c r="B199" s="63" t="s">
        <v>1028</v>
      </c>
      <c r="C199" s="63" t="s">
        <v>1011</v>
      </c>
      <c r="D199" s="63">
        <v>500000</v>
      </c>
      <c r="E199" s="63">
        <v>1000000</v>
      </c>
      <c r="F199" s="63">
        <v>100000</v>
      </c>
      <c r="G199" s="63" t="s">
        <v>106</v>
      </c>
      <c r="H199" s="63" t="s">
        <v>106</v>
      </c>
      <c r="L199" s="63">
        <v>57638</v>
      </c>
      <c r="M199" s="63">
        <v>1.4395E-3</v>
      </c>
      <c r="N199" s="63">
        <v>57638</v>
      </c>
      <c r="O199" s="63">
        <v>1.4395E-3</v>
      </c>
    </row>
    <row r="200" spans="2:15" x14ac:dyDescent="0.25">
      <c r="B200" s="63" t="s">
        <v>1029</v>
      </c>
      <c r="C200" s="63" t="s">
        <v>1030</v>
      </c>
      <c r="D200" s="63">
        <v>-346</v>
      </c>
      <c r="E200" s="63">
        <v>-148</v>
      </c>
      <c r="F200" s="63">
        <v>0.1</v>
      </c>
      <c r="G200" s="63" t="s">
        <v>69</v>
      </c>
      <c r="H200" s="63" t="s">
        <v>69</v>
      </c>
      <c r="L200" s="63">
        <v>2.416772043679567</v>
      </c>
      <c r="M200" s="63">
        <v>0</v>
      </c>
      <c r="N200" s="63">
        <v>2.4144755124042985</v>
      </c>
      <c r="O200" s="63">
        <v>0</v>
      </c>
    </row>
    <row r="201" spans="2:15" x14ac:dyDescent="0.25">
      <c r="B201" s="63" t="s">
        <v>1031</v>
      </c>
      <c r="C201" s="63" t="s">
        <v>1030</v>
      </c>
      <c r="D201" s="63">
        <v>-148</v>
      </c>
      <c r="E201" s="63">
        <v>302</v>
      </c>
      <c r="F201" s="63">
        <v>0.1</v>
      </c>
      <c r="G201" s="63" t="s">
        <v>69</v>
      </c>
      <c r="H201" s="63" t="s">
        <v>69</v>
      </c>
      <c r="L201" s="63">
        <v>1.9165327859843899</v>
      </c>
      <c r="M201" s="63">
        <v>0</v>
      </c>
      <c r="N201" s="63">
        <v>1.9144511768760195</v>
      </c>
      <c r="O201" s="63">
        <v>0</v>
      </c>
    </row>
    <row r="202" spans="2:15" x14ac:dyDescent="0.25">
      <c r="B202" s="63" t="s">
        <v>1032</v>
      </c>
      <c r="C202" s="63" t="s">
        <v>1030</v>
      </c>
      <c r="D202" s="63">
        <v>302</v>
      </c>
      <c r="E202" s="63">
        <v>1400</v>
      </c>
      <c r="F202" s="63">
        <v>0.1</v>
      </c>
      <c r="G202" s="63" t="s">
        <v>69</v>
      </c>
      <c r="H202" s="63" t="s">
        <v>69</v>
      </c>
      <c r="L202" s="63">
        <v>2.0392830082651443</v>
      </c>
      <c r="M202" s="63">
        <v>0</v>
      </c>
      <c r="N202" s="63">
        <v>2.0387303630824976</v>
      </c>
      <c r="O202" s="63">
        <v>0</v>
      </c>
    </row>
    <row r="203" spans="2:15" x14ac:dyDescent="0.25">
      <c r="B203" s="63" t="s">
        <v>1033</v>
      </c>
      <c r="C203" s="63" t="s">
        <v>1030</v>
      </c>
      <c r="D203" s="63">
        <v>1400</v>
      </c>
      <c r="E203" s="63">
        <v>2192</v>
      </c>
      <c r="F203" s="63">
        <v>0.1</v>
      </c>
      <c r="G203" s="63" t="s">
        <v>69</v>
      </c>
      <c r="H203" s="63" t="s">
        <v>69</v>
      </c>
      <c r="L203" s="63">
        <v>2.2469486547192048</v>
      </c>
      <c r="M203" s="63">
        <v>0</v>
      </c>
      <c r="N203" s="63">
        <v>2.2464470976410729</v>
      </c>
      <c r="O203" s="63">
        <v>0</v>
      </c>
    </row>
    <row r="204" spans="2:15" x14ac:dyDescent="0.25">
      <c r="B204" s="63" t="s">
        <v>1034</v>
      </c>
      <c r="C204" s="63" t="s">
        <v>1030</v>
      </c>
      <c r="D204" s="63">
        <v>-346</v>
      </c>
      <c r="E204" s="63">
        <v>-148</v>
      </c>
      <c r="F204" s="63">
        <v>1</v>
      </c>
      <c r="G204" s="63" t="s">
        <v>69</v>
      </c>
      <c r="H204" s="63" t="s">
        <v>69</v>
      </c>
      <c r="L204" s="63">
        <v>2.4907975518786034</v>
      </c>
      <c r="M204" s="63">
        <v>0</v>
      </c>
      <c r="N204" s="63">
        <v>2.4818726800543174</v>
      </c>
      <c r="O204" s="63">
        <v>0</v>
      </c>
    </row>
    <row r="205" spans="2:15" x14ac:dyDescent="0.25">
      <c r="B205" s="63" t="s">
        <v>1035</v>
      </c>
      <c r="C205" s="63" t="s">
        <v>1030</v>
      </c>
      <c r="D205" s="63">
        <v>-148</v>
      </c>
      <c r="E205" s="63">
        <v>302</v>
      </c>
      <c r="F205" s="63">
        <v>1</v>
      </c>
      <c r="G205" s="63" t="s">
        <v>69</v>
      </c>
      <c r="H205" s="63" t="s">
        <v>69</v>
      </c>
      <c r="L205" s="63">
        <v>2.0067440676594561</v>
      </c>
      <c r="M205" s="63">
        <v>0</v>
      </c>
      <c r="N205" s="63">
        <v>1.9987804553381985</v>
      </c>
      <c r="O205" s="63">
        <v>0</v>
      </c>
    </row>
    <row r="206" spans="2:15" x14ac:dyDescent="0.25">
      <c r="B206" s="63" t="s">
        <v>1036</v>
      </c>
      <c r="C206" s="63" t="s">
        <v>1030</v>
      </c>
      <c r="D206" s="63">
        <v>302</v>
      </c>
      <c r="E206" s="63">
        <v>1400</v>
      </c>
      <c r="F206" s="63">
        <v>1</v>
      </c>
      <c r="G206" s="63" t="s">
        <v>69</v>
      </c>
      <c r="H206" s="63" t="s">
        <v>69</v>
      </c>
      <c r="L206" s="63">
        <v>2.1202443894825591</v>
      </c>
      <c r="M206" s="63">
        <v>0</v>
      </c>
      <c r="N206" s="63">
        <v>2.1181174408786902</v>
      </c>
      <c r="O206" s="63">
        <v>0</v>
      </c>
    </row>
    <row r="207" spans="2:15" x14ac:dyDescent="0.25">
      <c r="B207" s="63" t="s">
        <v>1037</v>
      </c>
      <c r="C207" s="63" t="s">
        <v>1030</v>
      </c>
      <c r="D207" s="63">
        <v>1400</v>
      </c>
      <c r="E207" s="63">
        <v>2192</v>
      </c>
      <c r="F207" s="63">
        <v>1</v>
      </c>
      <c r="G207" s="63" t="s">
        <v>69</v>
      </c>
      <c r="H207" s="63" t="s">
        <v>69</v>
      </c>
      <c r="L207" s="63">
        <v>2.3206764833293283</v>
      </c>
      <c r="M207" s="63">
        <v>0</v>
      </c>
      <c r="N207" s="63">
        <v>2.3187333961669676</v>
      </c>
      <c r="O207" s="63">
        <v>0</v>
      </c>
    </row>
    <row r="208" spans="2:15" x14ac:dyDescent="0.25">
      <c r="B208" s="63" t="s">
        <v>1038</v>
      </c>
      <c r="C208" s="63" t="s">
        <v>1030</v>
      </c>
      <c r="D208" s="63">
        <v>-210</v>
      </c>
      <c r="E208" s="63">
        <v>-100</v>
      </c>
      <c r="F208" s="63">
        <v>0.1</v>
      </c>
      <c r="G208" s="63" t="s">
        <v>66</v>
      </c>
      <c r="H208" s="63" t="s">
        <v>66</v>
      </c>
      <c r="L208" s="63">
        <v>1.3460795586912666</v>
      </c>
      <c r="M208" s="63">
        <v>0</v>
      </c>
      <c r="N208" s="63">
        <v>1.3448069606143749</v>
      </c>
      <c r="O208" s="63">
        <v>0</v>
      </c>
    </row>
    <row r="209" spans="2:15" x14ac:dyDescent="0.25">
      <c r="B209" s="63" t="s">
        <v>1039</v>
      </c>
      <c r="C209" s="63" t="s">
        <v>1030</v>
      </c>
      <c r="D209" s="63">
        <v>-100</v>
      </c>
      <c r="E209" s="63">
        <v>150</v>
      </c>
      <c r="F209" s="63">
        <v>0.1</v>
      </c>
      <c r="G209" s="63" t="s">
        <v>66</v>
      </c>
      <c r="H209" s="63" t="s">
        <v>66</v>
      </c>
      <c r="L209" s="63">
        <v>1.066462549593046</v>
      </c>
      <c r="M209" s="63">
        <v>0</v>
      </c>
      <c r="N209" s="63">
        <v>1.0653079695369074</v>
      </c>
      <c r="O209" s="63">
        <v>0</v>
      </c>
    </row>
    <row r="210" spans="2:15" x14ac:dyDescent="0.25">
      <c r="B210" s="63" t="s">
        <v>1040</v>
      </c>
      <c r="C210" s="63" t="s">
        <v>1030</v>
      </c>
      <c r="D210" s="63">
        <v>150</v>
      </c>
      <c r="E210" s="63">
        <v>760</v>
      </c>
      <c r="F210" s="63">
        <v>0.1</v>
      </c>
      <c r="G210" s="63" t="s">
        <v>66</v>
      </c>
      <c r="H210" s="63" t="s">
        <v>66</v>
      </c>
      <c r="L210" s="63">
        <v>1.134193475283843</v>
      </c>
      <c r="M210" s="63">
        <v>0</v>
      </c>
      <c r="N210" s="63">
        <v>1.133886790941391</v>
      </c>
      <c r="O210" s="63">
        <v>0</v>
      </c>
    </row>
    <row r="211" spans="2:15" x14ac:dyDescent="0.25">
      <c r="B211" s="63" t="s">
        <v>1041</v>
      </c>
      <c r="C211" s="63" t="s">
        <v>1030</v>
      </c>
      <c r="D211" s="63">
        <v>760</v>
      </c>
      <c r="E211" s="63">
        <v>1200</v>
      </c>
      <c r="F211" s="63">
        <v>0.1</v>
      </c>
      <c r="G211" s="63" t="s">
        <v>66</v>
      </c>
      <c r="H211" s="63" t="s">
        <v>66</v>
      </c>
      <c r="L211" s="63">
        <v>1.2494977291650491</v>
      </c>
      <c r="M211" s="63">
        <v>0</v>
      </c>
      <c r="N211" s="63">
        <v>1.2492193524291637</v>
      </c>
      <c r="O211" s="63">
        <v>0</v>
      </c>
    </row>
    <row r="212" spans="2:15" x14ac:dyDescent="0.25">
      <c r="B212" s="63" t="s">
        <v>1042</v>
      </c>
      <c r="C212" s="63" t="s">
        <v>1030</v>
      </c>
      <c r="D212" s="63">
        <v>-210</v>
      </c>
      <c r="E212" s="63">
        <v>-100</v>
      </c>
      <c r="F212" s="63">
        <v>1</v>
      </c>
      <c r="G212" s="63" t="s">
        <v>66</v>
      </c>
      <c r="H212" s="63" t="s">
        <v>66</v>
      </c>
      <c r="L212" s="63">
        <v>1.4670390006251646</v>
      </c>
      <c r="M212" s="63">
        <v>0</v>
      </c>
      <c r="N212" s="63">
        <v>1.4623630743823071</v>
      </c>
      <c r="O212" s="63">
        <v>0</v>
      </c>
    </row>
    <row r="213" spans="2:15" x14ac:dyDescent="0.25">
      <c r="B213" s="63" t="s">
        <v>1043</v>
      </c>
      <c r="C213" s="63" t="s">
        <v>1030</v>
      </c>
      <c r="D213" s="63">
        <v>-100</v>
      </c>
      <c r="E213" s="63">
        <v>150</v>
      </c>
      <c r="F213" s="63">
        <v>1</v>
      </c>
      <c r="G213" s="63" t="s">
        <v>66</v>
      </c>
      <c r="H213" s="63" t="s">
        <v>66</v>
      </c>
      <c r="L213" s="63">
        <v>1.2143830815938828</v>
      </c>
      <c r="M213" s="63">
        <v>0</v>
      </c>
      <c r="N213" s="63">
        <v>1.2103227131467245</v>
      </c>
      <c r="O213" s="63">
        <v>0</v>
      </c>
    </row>
    <row r="214" spans="2:15" x14ac:dyDescent="0.25">
      <c r="B214" s="63" t="s">
        <v>1044</v>
      </c>
      <c r="C214" s="63" t="s">
        <v>1030</v>
      </c>
      <c r="D214" s="63">
        <v>150</v>
      </c>
      <c r="E214" s="63">
        <v>760</v>
      </c>
      <c r="F214" s="63">
        <v>1</v>
      </c>
      <c r="G214" s="63" t="s">
        <v>66</v>
      </c>
      <c r="H214" s="63" t="s">
        <v>66</v>
      </c>
      <c r="L214" s="63">
        <v>1.2721955798900055</v>
      </c>
      <c r="M214" s="63">
        <v>0</v>
      </c>
      <c r="N214" s="63">
        <v>1.2711015910112637</v>
      </c>
      <c r="O214" s="63">
        <v>0</v>
      </c>
    </row>
    <row r="215" spans="2:15" x14ac:dyDescent="0.25">
      <c r="B215" s="63" t="s">
        <v>1045</v>
      </c>
      <c r="C215" s="63" t="s">
        <v>1030</v>
      </c>
      <c r="D215" s="63">
        <v>760</v>
      </c>
      <c r="E215" s="63">
        <v>1200</v>
      </c>
      <c r="F215" s="63">
        <v>1</v>
      </c>
      <c r="G215" s="63" t="s">
        <v>66</v>
      </c>
      <c r="H215" s="63" t="s">
        <v>66</v>
      </c>
      <c r="L215" s="63">
        <v>1.3759837678198974</v>
      </c>
      <c r="M215" s="63">
        <v>0</v>
      </c>
      <c r="N215" s="63">
        <v>1.3749723598980232</v>
      </c>
      <c r="O215" s="63">
        <v>0</v>
      </c>
    </row>
    <row r="216" spans="2:15" x14ac:dyDescent="0.25">
      <c r="B216" s="63" t="s">
        <v>1046</v>
      </c>
      <c r="C216" s="63" t="s">
        <v>1047</v>
      </c>
      <c r="D216" s="63">
        <v>-328</v>
      </c>
      <c r="E216" s="63">
        <v>-148</v>
      </c>
      <c r="F216" s="63">
        <v>0.1</v>
      </c>
      <c r="G216" s="63" t="s">
        <v>69</v>
      </c>
      <c r="H216" s="63" t="s">
        <v>69</v>
      </c>
      <c r="L216" s="63">
        <v>2.5841262594722947</v>
      </c>
      <c r="M216" s="63">
        <v>0</v>
      </c>
      <c r="N216" s="63">
        <v>2.5812734900528902</v>
      </c>
      <c r="O216" s="63">
        <v>0</v>
      </c>
    </row>
    <row r="217" spans="2:15" x14ac:dyDescent="0.25">
      <c r="B217" s="63" t="s">
        <v>1048</v>
      </c>
      <c r="C217" s="63" t="s">
        <v>1047</v>
      </c>
      <c r="D217" s="63">
        <v>-148</v>
      </c>
      <c r="E217" s="63">
        <v>248</v>
      </c>
      <c r="F217" s="63">
        <v>0.1</v>
      </c>
      <c r="G217" s="63" t="s">
        <v>69</v>
      </c>
      <c r="H217" s="63" t="s">
        <v>69</v>
      </c>
      <c r="L217" s="63">
        <v>2.0844413884916269</v>
      </c>
      <c r="M217" s="63">
        <v>0</v>
      </c>
      <c r="N217" s="63">
        <v>2.0809036997450066</v>
      </c>
      <c r="O217" s="63">
        <v>0</v>
      </c>
    </row>
    <row r="218" spans="2:15" x14ac:dyDescent="0.25">
      <c r="B218" s="63" t="s">
        <v>1049</v>
      </c>
      <c r="C218" s="63" t="s">
        <v>1047</v>
      </c>
      <c r="D218" s="63">
        <v>248</v>
      </c>
      <c r="E218" s="63">
        <v>2500</v>
      </c>
      <c r="F218" s="63">
        <v>0.1</v>
      </c>
      <c r="G218" s="63" t="s">
        <v>69</v>
      </c>
      <c r="H218" s="63" t="s">
        <v>69</v>
      </c>
      <c r="L218" s="63">
        <v>2.5390574256759675</v>
      </c>
      <c r="M218" s="63">
        <v>0</v>
      </c>
      <c r="N218" s="63">
        <v>2.5375890295913743</v>
      </c>
      <c r="O218" s="63">
        <v>0</v>
      </c>
    </row>
    <row r="219" spans="2:15" x14ac:dyDescent="0.25">
      <c r="B219" s="63" t="s">
        <v>1050</v>
      </c>
      <c r="C219" s="63" t="s">
        <v>1047</v>
      </c>
      <c r="D219" s="63">
        <v>-328</v>
      </c>
      <c r="E219" s="63">
        <v>-148</v>
      </c>
      <c r="F219" s="63">
        <v>1</v>
      </c>
      <c r="G219" s="63" t="s">
        <v>69</v>
      </c>
      <c r="H219" s="63" t="s">
        <v>69</v>
      </c>
      <c r="L219" s="63">
        <v>2.655544314867972</v>
      </c>
      <c r="M219" s="63">
        <v>0</v>
      </c>
      <c r="N219" s="63">
        <v>2.6444229673881274</v>
      </c>
      <c r="O219" s="63">
        <v>0</v>
      </c>
    </row>
    <row r="220" spans="2:15" x14ac:dyDescent="0.25">
      <c r="B220" s="63" t="s">
        <v>1051</v>
      </c>
      <c r="C220" s="63" t="s">
        <v>1047</v>
      </c>
      <c r="D220" s="63">
        <v>-148</v>
      </c>
      <c r="E220" s="63">
        <v>248</v>
      </c>
      <c r="F220" s="63">
        <v>1</v>
      </c>
      <c r="G220" s="63" t="s">
        <v>69</v>
      </c>
      <c r="H220" s="63" t="s">
        <v>69</v>
      </c>
      <c r="L220" s="63">
        <v>2.1723496462103506</v>
      </c>
      <c r="M220" s="63">
        <v>0</v>
      </c>
      <c r="N220" s="63">
        <v>2.1587404215450401</v>
      </c>
      <c r="O220" s="63">
        <v>0</v>
      </c>
    </row>
    <row r="221" spans="2:15" x14ac:dyDescent="0.25">
      <c r="B221" s="63" t="s">
        <v>1052</v>
      </c>
      <c r="C221" s="63" t="s">
        <v>1047</v>
      </c>
      <c r="D221" s="63">
        <v>248</v>
      </c>
      <c r="E221" s="63">
        <v>2500</v>
      </c>
      <c r="F221" s="63">
        <v>1</v>
      </c>
      <c r="G221" s="63" t="s">
        <v>69</v>
      </c>
      <c r="H221" s="63" t="s">
        <v>69</v>
      </c>
      <c r="L221" s="63">
        <v>2.6075229997477689</v>
      </c>
      <c r="M221" s="63">
        <v>0</v>
      </c>
      <c r="N221" s="63">
        <v>2.6017990089748464</v>
      </c>
      <c r="O221" s="63">
        <v>0</v>
      </c>
    </row>
    <row r="222" spans="2:15" x14ac:dyDescent="0.25">
      <c r="B222" s="63" t="s">
        <v>1053</v>
      </c>
      <c r="C222" s="63" t="s">
        <v>1047</v>
      </c>
      <c r="D222" s="63">
        <v>-200</v>
      </c>
      <c r="E222" s="63">
        <v>-100</v>
      </c>
      <c r="F222" s="63">
        <v>0.1</v>
      </c>
      <c r="G222" s="63" t="s">
        <v>66</v>
      </c>
      <c r="H222" s="63" t="s">
        <v>66</v>
      </c>
      <c r="L222" s="63">
        <v>1.4397550644493591</v>
      </c>
      <c r="M222" s="63">
        <v>0</v>
      </c>
      <c r="N222" s="63">
        <v>1.4381747431264047</v>
      </c>
      <c r="O222" s="63">
        <v>0</v>
      </c>
    </row>
    <row r="223" spans="2:15" x14ac:dyDescent="0.25">
      <c r="B223" s="63" t="s">
        <v>1054</v>
      </c>
      <c r="C223" s="63" t="s">
        <v>1047</v>
      </c>
      <c r="D223" s="63">
        <v>-100</v>
      </c>
      <c r="E223" s="63">
        <v>120</v>
      </c>
      <c r="F223" s="63">
        <v>0.1</v>
      </c>
      <c r="G223" s="63" t="s">
        <v>66</v>
      </c>
      <c r="H223" s="63" t="s">
        <v>66</v>
      </c>
      <c r="L223" s="63">
        <v>1.1600491467046592</v>
      </c>
      <c r="M223" s="63">
        <v>0</v>
      </c>
      <c r="N223" s="63">
        <v>1.1580872026446583</v>
      </c>
      <c r="O223" s="63">
        <v>0</v>
      </c>
    </row>
    <row r="224" spans="2:15" x14ac:dyDescent="0.25">
      <c r="B224" s="63" t="s">
        <v>1055</v>
      </c>
      <c r="C224" s="63" t="s">
        <v>1047</v>
      </c>
      <c r="D224" s="63">
        <v>120</v>
      </c>
      <c r="E224" s="63">
        <v>1370</v>
      </c>
      <c r="F224" s="63">
        <v>0.1</v>
      </c>
      <c r="G224" s="63" t="s">
        <v>66</v>
      </c>
      <c r="H224" s="63" t="s">
        <v>66</v>
      </c>
      <c r="L224" s="63">
        <v>1.4120823717466673</v>
      </c>
      <c r="M224" s="63">
        <v>0</v>
      </c>
      <c r="N224" s="63">
        <v>1.411267460270861</v>
      </c>
      <c r="O224" s="63">
        <v>0</v>
      </c>
    </row>
    <row r="225" spans="2:15" x14ac:dyDescent="0.25">
      <c r="B225" s="63" t="s">
        <v>1056</v>
      </c>
      <c r="C225" s="63" t="s">
        <v>1047</v>
      </c>
      <c r="D225" s="63">
        <v>-200</v>
      </c>
      <c r="E225" s="63">
        <v>-100</v>
      </c>
      <c r="F225" s="63">
        <v>1</v>
      </c>
      <c r="G225" s="63" t="s">
        <v>66</v>
      </c>
      <c r="H225" s="63" t="s">
        <v>66</v>
      </c>
      <c r="L225" s="63">
        <v>1.5545220510273283</v>
      </c>
      <c r="M225" s="63">
        <v>0</v>
      </c>
      <c r="N225" s="63">
        <v>1.5486596113306177</v>
      </c>
      <c r="O225" s="63">
        <v>0</v>
      </c>
    </row>
    <row r="226" spans="2:15" x14ac:dyDescent="0.25">
      <c r="B226" s="63" t="s">
        <v>1057</v>
      </c>
      <c r="C226" s="63" t="s">
        <v>1047</v>
      </c>
      <c r="D226" s="63">
        <v>-100</v>
      </c>
      <c r="E226" s="63">
        <v>120</v>
      </c>
      <c r="F226" s="63">
        <v>1</v>
      </c>
      <c r="G226" s="63" t="s">
        <v>66</v>
      </c>
      <c r="H226" s="63" t="s">
        <v>66</v>
      </c>
      <c r="L226" s="63">
        <v>1.2997531243635623</v>
      </c>
      <c r="M226" s="63">
        <v>0</v>
      </c>
      <c r="N226" s="63">
        <v>1.2927358465399379</v>
      </c>
      <c r="O226" s="63">
        <v>0</v>
      </c>
    </row>
    <row r="227" spans="2:15" x14ac:dyDescent="0.25">
      <c r="B227" s="63" t="s">
        <v>1058</v>
      </c>
      <c r="C227" s="63" t="s">
        <v>1047</v>
      </c>
      <c r="D227" s="63">
        <v>120</v>
      </c>
      <c r="E227" s="63">
        <v>1370</v>
      </c>
      <c r="F227" s="63">
        <v>1</v>
      </c>
      <c r="G227" s="63" t="s">
        <v>66</v>
      </c>
      <c r="H227" s="63" t="s">
        <v>66</v>
      </c>
      <c r="L227" s="63">
        <v>1.526721639701446</v>
      </c>
      <c r="M227" s="63">
        <v>0</v>
      </c>
      <c r="N227" s="63">
        <v>1.5237046447456168</v>
      </c>
      <c r="O227" s="63">
        <v>0</v>
      </c>
    </row>
    <row r="228" spans="2:15" x14ac:dyDescent="0.25">
      <c r="B228" s="63" t="s">
        <v>1059</v>
      </c>
      <c r="C228" s="63" t="s">
        <v>1060</v>
      </c>
      <c r="D228" s="63">
        <v>-328</v>
      </c>
      <c r="E228" s="63">
        <v>-148</v>
      </c>
      <c r="F228" s="63">
        <v>0.1</v>
      </c>
      <c r="G228" s="63" t="s">
        <v>69</v>
      </c>
      <c r="H228" s="63" t="s">
        <v>69</v>
      </c>
      <c r="L228" s="63">
        <v>3.2049883294664925</v>
      </c>
      <c r="M228" s="63">
        <v>0</v>
      </c>
      <c r="N228" s="63">
        <v>3.2025262420322655</v>
      </c>
      <c r="O228" s="63">
        <v>0</v>
      </c>
    </row>
    <row r="229" spans="2:15" x14ac:dyDescent="0.25">
      <c r="B229" s="63" t="s">
        <v>1061</v>
      </c>
      <c r="C229" s="63" t="s">
        <v>1060</v>
      </c>
      <c r="D229" s="63">
        <v>-148</v>
      </c>
      <c r="E229" s="63">
        <v>770</v>
      </c>
      <c r="F229" s="63">
        <v>0.1</v>
      </c>
      <c r="G229" s="63" t="s">
        <v>69</v>
      </c>
      <c r="H229" s="63" t="s">
        <v>69</v>
      </c>
      <c r="L229" s="63">
        <v>2.2918456640411193</v>
      </c>
      <c r="M229" s="63">
        <v>0</v>
      </c>
      <c r="N229" s="63">
        <v>2.2894238219851228</v>
      </c>
      <c r="O229" s="63">
        <v>0</v>
      </c>
    </row>
    <row r="230" spans="2:15" x14ac:dyDescent="0.25">
      <c r="B230" s="63" t="s">
        <v>1062</v>
      </c>
      <c r="C230" s="63" t="s">
        <v>1060</v>
      </c>
      <c r="D230" s="63">
        <v>770</v>
      </c>
      <c r="E230" s="63">
        <v>2372</v>
      </c>
      <c r="F230" s="63">
        <v>0.1</v>
      </c>
      <c r="G230" s="63" t="s">
        <v>69</v>
      </c>
      <c r="H230" s="63" t="s">
        <v>69</v>
      </c>
      <c r="L230" s="63">
        <v>2.4557651274320009</v>
      </c>
      <c r="M230" s="63">
        <v>0</v>
      </c>
      <c r="N230" s="63">
        <v>2.4544587998171821</v>
      </c>
      <c r="O230" s="63">
        <v>0</v>
      </c>
    </row>
    <row r="231" spans="2:15" x14ac:dyDescent="0.25">
      <c r="B231" s="63" t="s">
        <v>1063</v>
      </c>
      <c r="C231" s="63" t="s">
        <v>1060</v>
      </c>
      <c r="D231" s="63">
        <v>-328</v>
      </c>
      <c r="E231" s="63">
        <v>-148</v>
      </c>
      <c r="F231" s="63">
        <v>1</v>
      </c>
      <c r="G231" s="63" t="s">
        <v>69</v>
      </c>
      <c r="H231" s="63" t="s">
        <v>69</v>
      </c>
      <c r="L231" s="63">
        <v>3.263323118440733</v>
      </c>
      <c r="M231" s="63">
        <v>0</v>
      </c>
      <c r="N231" s="63">
        <v>3.2536401661685495</v>
      </c>
      <c r="O231" s="63">
        <v>0</v>
      </c>
    </row>
    <row r="232" spans="2:15" x14ac:dyDescent="0.25">
      <c r="B232" s="63" t="s">
        <v>1064</v>
      </c>
      <c r="C232" s="63" t="s">
        <v>1060</v>
      </c>
      <c r="D232" s="63">
        <v>-148</v>
      </c>
      <c r="E232" s="63">
        <v>770</v>
      </c>
      <c r="F232" s="63">
        <v>1</v>
      </c>
      <c r="G232" s="63" t="s">
        <v>69</v>
      </c>
      <c r="H232" s="63" t="s">
        <v>69</v>
      </c>
      <c r="L232" s="63">
        <v>2.3697767576540647</v>
      </c>
      <c r="M232" s="63">
        <v>0</v>
      </c>
      <c r="N232" s="63">
        <v>2.3603943392308344</v>
      </c>
      <c r="O232" s="63">
        <v>0</v>
      </c>
    </row>
    <row r="233" spans="2:15" x14ac:dyDescent="0.25">
      <c r="B233" s="63" t="s">
        <v>1065</v>
      </c>
      <c r="C233" s="63" t="s">
        <v>1060</v>
      </c>
      <c r="D233" s="63">
        <v>770</v>
      </c>
      <c r="E233" s="63">
        <v>2372</v>
      </c>
      <c r="F233" s="63">
        <v>1</v>
      </c>
      <c r="G233" s="63" t="s">
        <v>69</v>
      </c>
      <c r="H233" s="63" t="s">
        <v>69</v>
      </c>
      <c r="L233" s="63">
        <v>2.5258712248340069</v>
      </c>
      <c r="M233" s="63">
        <v>0</v>
      </c>
      <c r="N233" s="63">
        <v>2.5207871786408309</v>
      </c>
      <c r="O233" s="63">
        <v>0</v>
      </c>
    </row>
    <row r="234" spans="2:15" x14ac:dyDescent="0.25">
      <c r="B234" s="63" t="s">
        <v>1066</v>
      </c>
      <c r="C234" s="63" t="s">
        <v>1060</v>
      </c>
      <c r="D234" s="63">
        <v>-200</v>
      </c>
      <c r="E234" s="63">
        <v>-100</v>
      </c>
      <c r="F234" s="63">
        <v>0.1</v>
      </c>
      <c r="G234" s="63" t="s">
        <v>66</v>
      </c>
      <c r="H234" s="63" t="s">
        <v>66</v>
      </c>
      <c r="L234" s="63">
        <v>1.7820036995353594</v>
      </c>
      <c r="M234" s="63">
        <v>0</v>
      </c>
      <c r="N234" s="63">
        <v>1.7806369905801067</v>
      </c>
      <c r="O234" s="63">
        <v>0</v>
      </c>
    </row>
    <row r="235" spans="2:15" x14ac:dyDescent="0.25">
      <c r="B235" s="63" t="s">
        <v>1067</v>
      </c>
      <c r="C235" s="63" t="s">
        <v>1060</v>
      </c>
      <c r="D235" s="63">
        <v>-100</v>
      </c>
      <c r="E235" s="63">
        <v>410</v>
      </c>
      <c r="F235" s="63">
        <v>0.1</v>
      </c>
      <c r="G235" s="63" t="s">
        <v>66</v>
      </c>
      <c r="H235" s="63" t="s">
        <v>66</v>
      </c>
      <c r="L235" s="63">
        <v>1.2762020275016972</v>
      </c>
      <c r="M235" s="63">
        <v>0</v>
      </c>
      <c r="N235" s="63">
        <v>1.274859677764514</v>
      </c>
      <c r="O235" s="63">
        <v>0</v>
      </c>
    </row>
    <row r="236" spans="2:15" x14ac:dyDescent="0.25">
      <c r="B236" s="63" t="s">
        <v>1068</v>
      </c>
      <c r="C236" s="63" t="s">
        <v>1060</v>
      </c>
      <c r="D236" s="63">
        <v>410</v>
      </c>
      <c r="E236" s="63">
        <v>1300</v>
      </c>
      <c r="F236" s="63">
        <v>0.1</v>
      </c>
      <c r="G236" s="63" t="s">
        <v>66</v>
      </c>
      <c r="H236" s="63" t="s">
        <v>66</v>
      </c>
      <c r="L236" s="63">
        <v>1.3657911635387561</v>
      </c>
      <c r="M236" s="63">
        <v>0</v>
      </c>
      <c r="N236" s="63">
        <v>1.3650662113307444</v>
      </c>
      <c r="O236" s="63">
        <v>0</v>
      </c>
    </row>
    <row r="237" spans="2:15" x14ac:dyDescent="0.25">
      <c r="B237" s="63" t="s">
        <v>1069</v>
      </c>
      <c r="C237" s="63" t="s">
        <v>1060</v>
      </c>
      <c r="D237" s="63">
        <v>-200</v>
      </c>
      <c r="E237" s="63">
        <v>-100</v>
      </c>
      <c r="F237" s="63">
        <v>1</v>
      </c>
      <c r="G237" s="63" t="s">
        <v>66</v>
      </c>
      <c r="H237" s="63" t="s">
        <v>66</v>
      </c>
      <c r="L237" s="63">
        <v>1.8762048033102068</v>
      </c>
      <c r="M237" s="63">
        <v>0</v>
      </c>
      <c r="N237" s="63">
        <v>1.8710072400239874</v>
      </c>
      <c r="O237" s="63">
        <v>0</v>
      </c>
    </row>
    <row r="238" spans="2:15" x14ac:dyDescent="0.25">
      <c r="B238" s="63" t="s">
        <v>1070</v>
      </c>
      <c r="C238" s="63" t="s">
        <v>1060</v>
      </c>
      <c r="D238" s="63">
        <v>-100</v>
      </c>
      <c r="E238" s="63">
        <v>410</v>
      </c>
      <c r="F238" s="63">
        <v>1</v>
      </c>
      <c r="G238" s="63" t="s">
        <v>66</v>
      </c>
      <c r="H238" s="63" t="s">
        <v>66</v>
      </c>
      <c r="L238" s="63">
        <v>1.4031980850999797</v>
      </c>
      <c r="M238" s="63">
        <v>0</v>
      </c>
      <c r="N238" s="63">
        <v>1.3983086919524745</v>
      </c>
      <c r="O238" s="63">
        <v>0</v>
      </c>
    </row>
    <row r="239" spans="2:15" x14ac:dyDescent="0.25">
      <c r="B239" s="63" t="s">
        <v>1071</v>
      </c>
      <c r="C239" s="63" t="s">
        <v>1060</v>
      </c>
      <c r="D239" s="63">
        <v>410</v>
      </c>
      <c r="E239" s="63">
        <v>1300</v>
      </c>
      <c r="F239" s="63">
        <v>1</v>
      </c>
      <c r="G239" s="63" t="s">
        <v>66</v>
      </c>
      <c r="H239" s="63" t="s">
        <v>66</v>
      </c>
      <c r="L239" s="63">
        <v>1.4836861951408653</v>
      </c>
      <c r="M239" s="63">
        <v>0</v>
      </c>
      <c r="N239" s="63">
        <v>1.4810151117786992</v>
      </c>
      <c r="O239" s="63">
        <v>0</v>
      </c>
    </row>
    <row r="240" spans="2:15" x14ac:dyDescent="0.25">
      <c r="B240" s="63" t="s">
        <v>1072</v>
      </c>
      <c r="C240" s="63" t="s">
        <v>1073</v>
      </c>
      <c r="D240" s="63">
        <v>32</v>
      </c>
      <c r="E240" s="63">
        <v>482</v>
      </c>
      <c r="F240" s="63">
        <v>0.1</v>
      </c>
      <c r="G240" s="63" t="s">
        <v>69</v>
      </c>
      <c r="H240" s="63" t="s">
        <v>69</v>
      </c>
      <c r="L240" s="63">
        <v>4.7943939774606665</v>
      </c>
      <c r="M240" s="63">
        <v>0</v>
      </c>
      <c r="N240" s="63">
        <v>4.7927665404347737</v>
      </c>
      <c r="O240" s="63">
        <v>0</v>
      </c>
    </row>
    <row r="241" spans="2:15" x14ac:dyDescent="0.25">
      <c r="B241" s="63" t="s">
        <v>1074</v>
      </c>
      <c r="C241" s="63" t="s">
        <v>1073</v>
      </c>
      <c r="D241" s="63">
        <v>482</v>
      </c>
      <c r="E241" s="63">
        <v>3200</v>
      </c>
      <c r="F241" s="63">
        <v>0.1</v>
      </c>
      <c r="G241" s="63" t="s">
        <v>69</v>
      </c>
      <c r="H241" s="63" t="s">
        <v>69</v>
      </c>
      <c r="L241" s="63">
        <v>3.5823485726104485</v>
      </c>
      <c r="M241" s="63">
        <v>0</v>
      </c>
      <c r="N241" s="63">
        <v>3.5805091608931368</v>
      </c>
      <c r="O241" s="63">
        <v>0</v>
      </c>
    </row>
    <row r="242" spans="2:15" x14ac:dyDescent="0.25">
      <c r="B242" s="63" t="s">
        <v>1075</v>
      </c>
      <c r="C242" s="63" t="s">
        <v>1073</v>
      </c>
      <c r="D242" s="63">
        <v>32</v>
      </c>
      <c r="E242" s="63">
        <v>482</v>
      </c>
      <c r="F242" s="63">
        <v>1</v>
      </c>
      <c r="G242" s="63" t="s">
        <v>69</v>
      </c>
      <c r="H242" s="63" t="s">
        <v>69</v>
      </c>
      <c r="L242" s="63">
        <v>4.8335309155017425</v>
      </c>
      <c r="M242" s="63">
        <v>0</v>
      </c>
      <c r="N242" s="63">
        <v>4.8270706552847464</v>
      </c>
      <c r="O242" s="63">
        <v>0</v>
      </c>
    </row>
    <row r="243" spans="2:15" x14ac:dyDescent="0.25">
      <c r="B243" s="63" t="s">
        <v>1076</v>
      </c>
      <c r="C243" s="63" t="s">
        <v>1073</v>
      </c>
      <c r="D243" s="63">
        <v>482</v>
      </c>
      <c r="E243" s="63">
        <v>3200</v>
      </c>
      <c r="F243" s="63">
        <v>1</v>
      </c>
      <c r="G243" s="63" t="s">
        <v>69</v>
      </c>
      <c r="H243" s="63" t="s">
        <v>69</v>
      </c>
      <c r="L243" s="63">
        <v>3.6335585352402746</v>
      </c>
      <c r="M243" s="63">
        <v>0</v>
      </c>
      <c r="N243" s="63">
        <v>3.6262991949423689</v>
      </c>
      <c r="O243" s="63">
        <v>0</v>
      </c>
    </row>
    <row r="244" spans="2:15" x14ac:dyDescent="0.25">
      <c r="B244" s="63" t="s">
        <v>1077</v>
      </c>
      <c r="C244" s="63" t="s">
        <v>1073</v>
      </c>
      <c r="D244" s="63">
        <v>0</v>
      </c>
      <c r="E244" s="63">
        <v>250</v>
      </c>
      <c r="F244" s="63">
        <v>0.1</v>
      </c>
      <c r="G244" s="63" t="s">
        <v>66</v>
      </c>
      <c r="H244" s="63" t="s">
        <v>66</v>
      </c>
      <c r="L244" s="63">
        <v>2.6783637652207988</v>
      </c>
      <c r="M244" s="63">
        <v>0</v>
      </c>
      <c r="N244" s="63">
        <v>2.6774646351404869</v>
      </c>
      <c r="O244" s="63">
        <v>0</v>
      </c>
    </row>
    <row r="245" spans="2:15" x14ac:dyDescent="0.25">
      <c r="B245" s="63" t="s">
        <v>1078</v>
      </c>
      <c r="C245" s="63" t="s">
        <v>1073</v>
      </c>
      <c r="D245" s="63">
        <v>250</v>
      </c>
      <c r="E245" s="63">
        <v>1760</v>
      </c>
      <c r="F245" s="63">
        <v>0.1</v>
      </c>
      <c r="G245" s="63" t="s">
        <v>66</v>
      </c>
      <c r="H245" s="63" t="s">
        <v>66</v>
      </c>
      <c r="L245" s="63">
        <v>1.9965044722603167</v>
      </c>
      <c r="M245" s="63">
        <v>0</v>
      </c>
      <c r="N245" s="63">
        <v>1.9954858086582683</v>
      </c>
      <c r="O245" s="63">
        <v>0</v>
      </c>
    </row>
    <row r="246" spans="2:15" x14ac:dyDescent="0.25">
      <c r="B246" s="63" t="s">
        <v>1079</v>
      </c>
      <c r="C246" s="63" t="s">
        <v>1073</v>
      </c>
      <c r="D246" s="63">
        <v>0</v>
      </c>
      <c r="E246" s="63">
        <v>250</v>
      </c>
      <c r="F246" s="63">
        <v>1</v>
      </c>
      <c r="G246" s="63" t="s">
        <v>66</v>
      </c>
      <c r="H246" s="63" t="s">
        <v>66</v>
      </c>
      <c r="L246" s="63">
        <v>2.7419115992509666</v>
      </c>
      <c r="M246" s="63">
        <v>0</v>
      </c>
      <c r="N246" s="63">
        <v>2.7383967704531025</v>
      </c>
      <c r="O246" s="63">
        <v>0</v>
      </c>
    </row>
    <row r="247" spans="2:15" x14ac:dyDescent="0.25">
      <c r="B247" s="63" t="s">
        <v>1080</v>
      </c>
      <c r="C247" s="63" t="s">
        <v>1073</v>
      </c>
      <c r="D247" s="63">
        <v>250</v>
      </c>
      <c r="E247" s="63">
        <v>1760</v>
      </c>
      <c r="F247" s="63">
        <v>1</v>
      </c>
      <c r="G247" s="63" t="s">
        <v>66</v>
      </c>
      <c r="H247" s="63" t="s">
        <v>66</v>
      </c>
      <c r="L247" s="63">
        <v>2.0804397596066444</v>
      </c>
      <c r="M247" s="63">
        <v>0</v>
      </c>
      <c r="N247" s="63">
        <v>2.076526814793525</v>
      </c>
      <c r="O247" s="63">
        <v>0</v>
      </c>
    </row>
    <row r="248" spans="2:15" x14ac:dyDescent="0.25">
      <c r="B248" s="63" t="s">
        <v>1081</v>
      </c>
      <c r="C248" s="63" t="s">
        <v>1082</v>
      </c>
      <c r="D248" s="63">
        <v>32</v>
      </c>
      <c r="E248" s="63">
        <v>482</v>
      </c>
      <c r="F248" s="63">
        <v>0.1</v>
      </c>
      <c r="G248" s="63" t="s">
        <v>69</v>
      </c>
      <c r="H248" s="63" t="s">
        <v>69</v>
      </c>
      <c r="L248" s="63">
        <v>4.7943578181951425</v>
      </c>
      <c r="M248" s="63">
        <v>0</v>
      </c>
      <c r="N248" s="63">
        <v>4.7927665404347737</v>
      </c>
      <c r="O248" s="63">
        <v>0</v>
      </c>
    </row>
    <row r="249" spans="2:15" x14ac:dyDescent="0.25">
      <c r="B249" s="63" t="s">
        <v>1083</v>
      </c>
      <c r="C249" s="63" t="s">
        <v>1082</v>
      </c>
      <c r="D249" s="63">
        <v>482</v>
      </c>
      <c r="E249" s="63">
        <v>3200</v>
      </c>
      <c r="F249" s="63">
        <v>0.1</v>
      </c>
      <c r="G249" s="63" t="s">
        <v>69</v>
      </c>
      <c r="H249" s="63" t="s">
        <v>69</v>
      </c>
      <c r="L249" s="63">
        <v>3.5846263627460297</v>
      </c>
      <c r="M249" s="63">
        <v>0</v>
      </c>
      <c r="N249" s="63">
        <v>3.5827881204516387</v>
      </c>
      <c r="O249" s="63">
        <v>0</v>
      </c>
    </row>
    <row r="250" spans="2:15" x14ac:dyDescent="0.25">
      <c r="B250" s="63" t="s">
        <v>1084</v>
      </c>
      <c r="C250" s="63" t="s">
        <v>1082</v>
      </c>
      <c r="D250" s="63">
        <v>32</v>
      </c>
      <c r="E250" s="63">
        <v>482</v>
      </c>
      <c r="F250" s="63">
        <v>1</v>
      </c>
      <c r="G250" s="63" t="s">
        <v>69</v>
      </c>
      <c r="H250" s="63" t="s">
        <v>69</v>
      </c>
      <c r="L250" s="63">
        <v>4.8333874479729246</v>
      </c>
      <c r="M250" s="63">
        <v>0</v>
      </c>
      <c r="N250" s="63">
        <v>4.8270706552847464</v>
      </c>
      <c r="O250" s="63">
        <v>0</v>
      </c>
    </row>
    <row r="251" spans="2:15" x14ac:dyDescent="0.25">
      <c r="B251" s="63" t="s">
        <v>1085</v>
      </c>
      <c r="C251" s="63" t="s">
        <v>1082</v>
      </c>
      <c r="D251" s="63">
        <v>482</v>
      </c>
      <c r="E251" s="63">
        <v>3200</v>
      </c>
      <c r="F251" s="63">
        <v>1</v>
      </c>
      <c r="G251" s="63" t="s">
        <v>69</v>
      </c>
      <c r="H251" s="63" t="s">
        <v>69</v>
      </c>
      <c r="L251" s="63">
        <v>3.635804243056433</v>
      </c>
      <c r="M251" s="63">
        <v>0</v>
      </c>
      <c r="N251" s="63">
        <v>3.628549395564209</v>
      </c>
      <c r="O251" s="63">
        <v>0</v>
      </c>
    </row>
    <row r="252" spans="2:15" x14ac:dyDescent="0.25">
      <c r="B252" s="63" t="s">
        <v>1086</v>
      </c>
      <c r="C252" s="63" t="s">
        <v>1082</v>
      </c>
      <c r="D252" s="63">
        <v>0</v>
      </c>
      <c r="E252" s="63">
        <v>250</v>
      </c>
      <c r="F252" s="63">
        <v>0.1</v>
      </c>
      <c r="G252" s="63" t="s">
        <v>66</v>
      </c>
      <c r="H252" s="63" t="s">
        <v>66</v>
      </c>
      <c r="L252" s="63">
        <v>2.6783437878316114</v>
      </c>
      <c r="M252" s="63">
        <v>0</v>
      </c>
      <c r="N252" s="63">
        <v>2.6774646351404869</v>
      </c>
      <c r="O252" s="63">
        <v>0</v>
      </c>
    </row>
    <row r="253" spans="2:15" x14ac:dyDescent="0.25">
      <c r="B253" s="63" t="s">
        <v>1087</v>
      </c>
      <c r="C253" s="63" t="s">
        <v>1082</v>
      </c>
      <c r="D253" s="63">
        <v>250</v>
      </c>
      <c r="E253" s="63">
        <v>1760</v>
      </c>
      <c r="F253" s="63">
        <v>0.1</v>
      </c>
      <c r="G253" s="63" t="s">
        <v>66</v>
      </c>
      <c r="H253" s="63" t="s">
        <v>66</v>
      </c>
      <c r="L253" s="63">
        <v>2.0005886565121673</v>
      </c>
      <c r="M253" s="63">
        <v>0</v>
      </c>
      <c r="N253" s="63">
        <v>1.999572073561305</v>
      </c>
      <c r="O253" s="63">
        <v>0</v>
      </c>
    </row>
    <row r="254" spans="2:15" x14ac:dyDescent="0.25">
      <c r="B254" s="63" t="s">
        <v>1088</v>
      </c>
      <c r="C254" s="63" t="s">
        <v>1082</v>
      </c>
      <c r="D254" s="63">
        <v>0</v>
      </c>
      <c r="E254" s="63">
        <v>250</v>
      </c>
      <c r="F254" s="63">
        <v>1</v>
      </c>
      <c r="G254" s="63" t="s">
        <v>66</v>
      </c>
      <c r="H254" s="63" t="s">
        <v>66</v>
      </c>
      <c r="L254" s="63">
        <v>2.7418335408957257</v>
      </c>
      <c r="M254" s="63">
        <v>0</v>
      </c>
      <c r="N254" s="63">
        <v>2.7383967704531025</v>
      </c>
      <c r="O254" s="63">
        <v>0</v>
      </c>
    </row>
    <row r="255" spans="2:15" x14ac:dyDescent="0.25">
      <c r="B255" s="63" t="s">
        <v>1089</v>
      </c>
      <c r="C255" s="63" t="s">
        <v>1082</v>
      </c>
      <c r="D255" s="63">
        <v>250</v>
      </c>
      <c r="E255" s="63">
        <v>1760</v>
      </c>
      <c r="F255" s="63">
        <v>1</v>
      </c>
      <c r="G255" s="63" t="s">
        <v>66</v>
      </c>
      <c r="H255" s="63" t="s">
        <v>66</v>
      </c>
      <c r="L255" s="63">
        <v>2.0843594839091137</v>
      </c>
      <c r="M255" s="63">
        <v>0</v>
      </c>
      <c r="N255" s="63">
        <v>2.080453911377576</v>
      </c>
      <c r="O255" s="63">
        <v>0</v>
      </c>
    </row>
    <row r="256" spans="2:15" x14ac:dyDescent="0.25">
      <c r="B256" s="63" t="s">
        <v>1090</v>
      </c>
      <c r="C256" s="63" t="s">
        <v>1091</v>
      </c>
      <c r="D256" s="63">
        <v>-418</v>
      </c>
      <c r="E256" s="63">
        <v>-238</v>
      </c>
      <c r="F256" s="63">
        <v>0.1</v>
      </c>
      <c r="G256" s="63" t="s">
        <v>69</v>
      </c>
      <c r="H256" s="63" t="s">
        <v>69</v>
      </c>
      <c r="L256" s="63">
        <v>3.962410302210162</v>
      </c>
      <c r="M256" s="63">
        <v>0</v>
      </c>
      <c r="N256" s="63">
        <v>3.9602440143331101</v>
      </c>
      <c r="O256" s="63">
        <v>0</v>
      </c>
    </row>
    <row r="257" spans="2:15" x14ac:dyDescent="0.25">
      <c r="B257" s="63" t="s">
        <v>1092</v>
      </c>
      <c r="C257" s="63" t="s">
        <v>1091</v>
      </c>
      <c r="D257" s="63">
        <v>-238</v>
      </c>
      <c r="E257" s="63">
        <v>752</v>
      </c>
      <c r="F257" s="63">
        <v>0.1</v>
      </c>
      <c r="G257" s="63" t="s">
        <v>69</v>
      </c>
      <c r="H257" s="63" t="s">
        <v>69</v>
      </c>
      <c r="L257" s="63">
        <v>1.9193133175985395</v>
      </c>
      <c r="M257" s="63">
        <v>0</v>
      </c>
      <c r="N257" s="63">
        <v>1.9156064313945078</v>
      </c>
      <c r="O257" s="63">
        <v>0</v>
      </c>
    </row>
    <row r="258" spans="2:15" x14ac:dyDescent="0.25">
      <c r="B258" s="63" t="s">
        <v>1093</v>
      </c>
      <c r="C258" s="63" t="s">
        <v>1091</v>
      </c>
      <c r="D258" s="63">
        <v>-418</v>
      </c>
      <c r="E258" s="63">
        <v>-238</v>
      </c>
      <c r="F258" s="63">
        <v>1</v>
      </c>
      <c r="G258" s="63" t="s">
        <v>69</v>
      </c>
      <c r="H258" s="63" t="s">
        <v>69</v>
      </c>
      <c r="L258" s="63">
        <v>4.0102597986989856</v>
      </c>
      <c r="M258" s="63">
        <v>0</v>
      </c>
      <c r="N258" s="63">
        <v>4.0016912241027827</v>
      </c>
      <c r="O258" s="63">
        <v>0</v>
      </c>
    </row>
    <row r="259" spans="2:15" x14ac:dyDescent="0.25">
      <c r="B259" s="63" t="s">
        <v>1094</v>
      </c>
      <c r="C259" s="63" t="s">
        <v>1091</v>
      </c>
      <c r="D259" s="63">
        <v>-238</v>
      </c>
      <c r="E259" s="63">
        <v>752</v>
      </c>
      <c r="F259" s="63">
        <v>1</v>
      </c>
      <c r="G259" s="63" t="s">
        <v>69</v>
      </c>
      <c r="H259" s="63" t="s">
        <v>69</v>
      </c>
      <c r="L259" s="63">
        <v>2.0140532377383784</v>
      </c>
      <c r="M259" s="63">
        <v>0</v>
      </c>
      <c r="N259" s="63">
        <v>1.9998869968075699</v>
      </c>
      <c r="O259" s="63">
        <v>0</v>
      </c>
    </row>
    <row r="260" spans="2:15" x14ac:dyDescent="0.25">
      <c r="B260" s="63" t="s">
        <v>1095</v>
      </c>
      <c r="C260" s="63" t="s">
        <v>1091</v>
      </c>
      <c r="D260" s="63">
        <v>-250</v>
      </c>
      <c r="E260" s="63">
        <v>-150</v>
      </c>
      <c r="F260" s="63">
        <v>0.1</v>
      </c>
      <c r="G260" s="63" t="s">
        <v>66</v>
      </c>
      <c r="H260" s="63" t="s">
        <v>66</v>
      </c>
      <c r="L260" s="63">
        <v>2.2146411807423396</v>
      </c>
      <c r="M260" s="63">
        <v>0</v>
      </c>
      <c r="N260" s="63">
        <v>2.2134449201139152</v>
      </c>
      <c r="O260" s="63">
        <v>0</v>
      </c>
    </row>
    <row r="261" spans="2:15" x14ac:dyDescent="0.25">
      <c r="B261" s="63" t="s">
        <v>1096</v>
      </c>
      <c r="C261" s="63" t="s">
        <v>1091</v>
      </c>
      <c r="D261" s="63">
        <v>-150</v>
      </c>
      <c r="E261" s="63">
        <v>400</v>
      </c>
      <c r="F261" s="63">
        <v>0.1</v>
      </c>
      <c r="G261" s="63" t="s">
        <v>66</v>
      </c>
      <c r="H261" s="63" t="s">
        <v>66</v>
      </c>
      <c r="L261" s="63">
        <v>1.0694359707857342</v>
      </c>
      <c r="M261" s="63">
        <v>0</v>
      </c>
      <c r="N261" s="63">
        <v>1.0673826686417918</v>
      </c>
      <c r="O261" s="63">
        <v>0</v>
      </c>
    </row>
    <row r="262" spans="2:15" x14ac:dyDescent="0.25">
      <c r="B262" s="63" t="s">
        <v>1097</v>
      </c>
      <c r="C262" s="63" t="s">
        <v>1091</v>
      </c>
      <c r="D262" s="63">
        <v>-250</v>
      </c>
      <c r="E262" s="63">
        <v>-150</v>
      </c>
      <c r="F262" s="63">
        <v>1</v>
      </c>
      <c r="G262" s="63" t="s">
        <v>66</v>
      </c>
      <c r="H262" s="63" t="s">
        <v>66</v>
      </c>
      <c r="L262" s="63">
        <v>2.2914028442473859</v>
      </c>
      <c r="M262" s="63">
        <v>0</v>
      </c>
      <c r="N262" s="63">
        <v>2.286774675034271</v>
      </c>
      <c r="O262" s="63">
        <v>0</v>
      </c>
    </row>
    <row r="263" spans="2:15" x14ac:dyDescent="0.25">
      <c r="B263" s="63" t="s">
        <v>1098</v>
      </c>
      <c r="C263" s="63" t="s">
        <v>1091</v>
      </c>
      <c r="D263" s="63">
        <v>-150</v>
      </c>
      <c r="E263" s="63">
        <v>400</v>
      </c>
      <c r="F263" s="63">
        <v>1</v>
      </c>
      <c r="G263" s="63" t="s">
        <v>66</v>
      </c>
      <c r="H263" s="63" t="s">
        <v>66</v>
      </c>
      <c r="L263" s="63">
        <v>1.2193670072997236</v>
      </c>
      <c r="M263" s="63">
        <v>0</v>
      </c>
      <c r="N263" s="63">
        <v>1.2121492322799503</v>
      </c>
      <c r="O263" s="63">
        <v>0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%startcell%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%startcell%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12" sqref="B12"/>
    </sheetView>
  </sheetViews>
  <sheetFormatPr defaultRowHeight="15" x14ac:dyDescent="0.25"/>
  <cols>
    <col min="1" max="1" width="22.140625" customWidth="1"/>
    <col min="2" max="2" width="133.85546875" customWidth="1"/>
  </cols>
  <sheetData>
    <row r="1" spans="1:2" x14ac:dyDescent="0.25">
      <c r="A1" t="s">
        <v>70</v>
      </c>
      <c r="B1" t="s">
        <v>779</v>
      </c>
    </row>
    <row r="2" spans="1:2" x14ac:dyDescent="0.25">
      <c r="A2" s="151">
        <v>42340</v>
      </c>
      <c r="B2" t="s">
        <v>862</v>
      </c>
    </row>
    <row r="3" spans="1:2" x14ac:dyDescent="0.25">
      <c r="A3" s="151">
        <v>42783</v>
      </c>
      <c r="B3" t="s">
        <v>788</v>
      </c>
    </row>
    <row r="4" spans="1:2" x14ac:dyDescent="0.25">
      <c r="A4" s="151">
        <v>43198</v>
      </c>
      <c r="B4" t="s">
        <v>789</v>
      </c>
    </row>
    <row r="5" spans="1:2" x14ac:dyDescent="0.25">
      <c r="A5" s="151">
        <v>43600</v>
      </c>
      <c r="B5" t="s">
        <v>861</v>
      </c>
    </row>
    <row r="6" spans="1:2" x14ac:dyDescent="0.25">
      <c r="A6" s="151">
        <v>43615</v>
      </c>
      <c r="B6" t="s">
        <v>863</v>
      </c>
    </row>
    <row r="7" spans="1:2" x14ac:dyDescent="0.25">
      <c r="A7" s="151">
        <v>43620</v>
      </c>
      <c r="B7" t="s">
        <v>865</v>
      </c>
    </row>
    <row r="8" spans="1:2" x14ac:dyDescent="0.25">
      <c r="A8" s="151">
        <v>43620</v>
      </c>
      <c r="B8" t="s">
        <v>866</v>
      </c>
    </row>
    <row r="9" spans="1:2" x14ac:dyDescent="0.25">
      <c r="A9" s="151">
        <v>43649</v>
      </c>
      <c r="B9" t="s">
        <v>1099</v>
      </c>
    </row>
    <row r="10" spans="1:2" x14ac:dyDescent="0.25">
      <c r="A10" s="151">
        <v>43700</v>
      </c>
      <c r="B10" t="s">
        <v>1102</v>
      </c>
    </row>
    <row r="11" spans="1:2" x14ac:dyDescent="0.25">
      <c r="A11" s="151">
        <v>43721</v>
      </c>
      <c r="B11" t="s">
        <v>1103</v>
      </c>
    </row>
  </sheetData>
  <sheetProtection algorithmName="SHA-512" hashValue="tEuGMKlU644hUa3tixd4WXOz15zHO1DnMRlnfwxiL4wRpoWq00tbU39/r0ir15aclqAHXJUrDQTJaTFiE0asMQ==" saltValue="m+vH6IUOgswKTlsHre/iVQ==" spinCount="100000" sheet="1" objects="1" scenarios="1" selectLockedCells="1" selectUnlockedCells="1"/>
  <pageMargins left="0.7" right="0.7" top="0.75" bottom="0.75" header="0.3" footer="0.3"/>
  <customProperties>
    <customPr name="%startcell%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06659C9D26643AA540CBD094E0397" ma:contentTypeVersion="12" ma:contentTypeDescription="Create a new document." ma:contentTypeScope="" ma:versionID="f6a128a92e27f2df0bffaa533630cb0f">
  <xsd:schema xmlns:xsd="http://www.w3.org/2001/XMLSchema" xmlns:xs="http://www.w3.org/2001/XMLSchema" xmlns:p="http://schemas.microsoft.com/office/2006/metadata/properties" xmlns:ns2="a7c4c7f9-987c-475d-a26a-521e5d0f4dc5" xmlns:ns3="1ed8a9e0-df63-4c43-b0d4-c670c11769ef" targetNamespace="http://schemas.microsoft.com/office/2006/metadata/properties" ma:root="true" ma:fieldsID="e536b6881d8492ae8582c0e9a902920f" ns2:_="" ns3:_="">
    <xsd:import namespace="a7c4c7f9-987c-475d-a26a-521e5d0f4dc5"/>
    <xsd:import namespace="1ed8a9e0-df63-4c43-b0d4-c670c1176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4c7f9-987c-475d-a26a-521e5d0f4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f72c3d0-7fd0-4fbd-ab6b-9c2f7dd1f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8a9e0-df63-4c43-b0d4-c670c11769e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40d5f31d-8b80-432c-9f59-750b76e5ea61}" ma:internalName="TaxCatchAll" ma:showField="CatchAllData" ma:web="1ed8a9e0-df63-4c43-b0d4-c670c11769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c4c7f9-987c-475d-a26a-521e5d0f4dc5">
      <Terms xmlns="http://schemas.microsoft.com/office/infopath/2007/PartnerControls"/>
    </lcf76f155ced4ddcb4097134ff3c332f>
    <TaxCatchAll xmlns="1ed8a9e0-df63-4c43-b0d4-c670c11769ef" xsi:nil="true"/>
    <MediaLengthInSeconds xmlns="a7c4c7f9-987c-475d-a26a-521e5d0f4dc5" xsi:nil="true"/>
  </documentManagement>
</p:properties>
</file>

<file path=customXml/itemProps1.xml><?xml version="1.0" encoding="utf-8"?>
<ds:datastoreItem xmlns:ds="http://schemas.openxmlformats.org/officeDocument/2006/customXml" ds:itemID="{4F975DAF-389C-4476-AA55-45FFC577E1BA}"/>
</file>

<file path=customXml/itemProps2.xml><?xml version="1.0" encoding="utf-8"?>
<ds:datastoreItem xmlns:ds="http://schemas.openxmlformats.org/officeDocument/2006/customXml" ds:itemID="{15F060CF-DF5E-44D7-A6CF-BB7A036FEEA8}"/>
</file>

<file path=customXml/itemProps3.xml><?xml version="1.0" encoding="utf-8"?>
<ds:datastoreItem xmlns:ds="http://schemas.openxmlformats.org/officeDocument/2006/customXml" ds:itemID="{BF7378C1-0044-4025-BBB2-3ECD56FF5C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Worksheet</vt:lpstr>
      <vt:lpstr>Unc. Calculator</vt:lpstr>
      <vt:lpstr>Standard1</vt:lpstr>
      <vt:lpstr>Standard2</vt:lpstr>
      <vt:lpstr>Standard3</vt:lpstr>
      <vt:lpstr>Standard4</vt:lpstr>
      <vt:lpstr>Standard5</vt:lpstr>
      <vt:lpstr>Standard6</vt:lpstr>
      <vt:lpstr>Software Validation</vt:lpstr>
      <vt:lpstr>Locator</vt:lpstr>
      <vt:lpstr>Worksheet!Print_Area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2019-09-17T12:56:42Z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0x010100D7106659C9D26643AA540CBD094E0397</vt:lpwstr>
  </property>
  <property fmtid="{D5CDD505-2E9C-101B-9397-08002B2CF9AE}" pid="3" name="Order">
    <vt:r8>3377800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